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1" sheetId="4678" r:id="rId1"/>
    <sheet name="G-2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'G-2'!$A$1:$U$58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I38" i="4689" l="1"/>
  <c r="I39" i="4689"/>
  <c r="I40" i="4689"/>
  <c r="J40" i="4689" s="1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AH22" i="4688" l="1"/>
  <c r="BV19" i="4688" s="1"/>
  <c r="AM22" i="4688"/>
  <c r="CA19" i="4688" s="1"/>
  <c r="AJ22" i="4688"/>
  <c r="BX19" i="4688" s="1"/>
  <c r="AN22" i="4688"/>
  <c r="CB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H30" i="4688" l="1"/>
  <c r="BV20" i="4688" s="1"/>
  <c r="U23" i="4678"/>
  <c r="R30" i="4688"/>
  <c r="BG20" i="4688" s="1"/>
  <c r="Z30" i="4688"/>
  <c r="BO20" i="4688" s="1"/>
  <c r="W30" i="4688"/>
  <c r="BL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<sst xmlns="http://schemas.openxmlformats.org/spreadsheetml/2006/main" count="519" uniqueCount="151">
  <si>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</si>
  <si>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</si>
  <si>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</si>
  <si>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</si>
  <si>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</si>
  <si>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</si>
  <si>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</si>
  <si>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</si>
  <si>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</si>
  <si>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</si>
  <si>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</si>
  <si>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</si>
  <si>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</si>
  <si>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</si>
  <si>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</si>
  <si>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</si>
  <si>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</si>
  <si>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</si>
  <si>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</si>
  <si>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</si>
  <si>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</si>
  <si>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</si>
  <si>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</si>
  <si>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</si>
  <si>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</si>
  <si>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</si>
  <si>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</si>
  <si>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</si>
  <si>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</si>
  <si>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</si>
  <si>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</si>
  <si>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</si>
  <si>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</si>
  <si>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</si>
  <si>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</si>
  <si>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</si>
  <si>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</si>
  <si>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</si>
  <si>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</si>
  <si>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</si>
  <si>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</si>
  <si>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</si>
  <si>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</si>
  <si>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</si>
  <si>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</si>
  <si>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</si>
  <si>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</si>
  <si>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</si>
  <si>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</si>
  <si>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</si>
  <si>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</si>
  <si>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</si>
  <si>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</si>
  <si>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</si>
  <si>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</si>
  <si>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</si>
  <si>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</si>
  <si>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</si>
  <si>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</si>
  <si>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</si>
  <si>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</si>
  <si>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</si>
  <si>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</si>
  <si>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</si>
  <si>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</si>
  <si>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</si>
  <si>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</si>
  <si>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</si>
  <si>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</si>
  <si>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</si>
  <si>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</si>
  <si>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</si>
  <si>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</si>
  <si>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</si>
  <si>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</si>
  <si>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</si>
  <si>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</si>
  <si>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</si>
  <si>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</si>
  <si>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</si>
  <si>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</si>
  <si>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</si>
  <si>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</si>
  <si>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</si>
  <si>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</si>
  <si>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</si>
  <si>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</si>
  <si>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</si>
  <si>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</si>
  <si>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</si>
  <si>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</si>
  <si>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</si>
  <si>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</si>
  <si>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</si>
  <si>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</si>
  <si>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</si>
  <si>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</si>
  <si>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</si>
  <si>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</si>
  <si>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</si>
  <si>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</si>
  <si>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</si>
  <si>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</si>
  <si>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</si>
  <si>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</si>
  <si>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</si>
  <si>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</si>
  <si>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</si>
  <si>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</si>
  <si>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</si>
  <si>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</si>
  <si>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</si>
  <si>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</si>
  <si>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</si>
  <si>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</si>
  <si>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</si>
  <si>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</si>
  <si>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</si>
  <si>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</si>
  <si>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</si>
  <si>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</si>
  <si>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</si>
  <si>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</si>
  <si>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</si>
  <si>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</si>
  <si>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</si>
  <si>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</si>
  <si>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</si>
  <si>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</si>
  <si>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</si>
  <si>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</si>
  <si>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</si>
  <si>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</si>
  <si>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</si>
  <si>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</si>
  <si>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</si>
  <si>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</si>
  <si>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</si>
  <si>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</si>
  <si>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</si>
  <si>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</si>
  <si>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</si>
  <si>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</si>
  <si>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</si>
  <si>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</si>
  <si>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</si>
  <si>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</si>
  <si>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(SUR-NORTE)</t>
  </si>
  <si>
    <t>CL 47B - CR 16 Y 18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</si>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</sst>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</c:v>
                </c:pt>
                <c:pt idx="1">
                  <c:v>30.5</c:v>
                </c:pt>
                <c:pt idx="2">
                  <c:v>23.5</c:v>
                </c:pt>
                <c:pt idx="3">
                  <c:v>34</c:v>
                </c:pt>
                <c:pt idx="4">
                  <c:v>36.5</c:v>
                </c:pt>
                <c:pt idx="5">
                  <c:v>33.5</c:v>
                </c:pt>
                <c:pt idx="6">
                  <c:v>41</c:v>
                </c:pt>
                <c:pt idx="7">
                  <c:v>41.5</c:v>
                </c:pt>
                <c:pt idx="8">
                  <c:v>35</c:v>
                </c:pt>
                <c:pt idx="9">
                  <c:v>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200320"/>
        <c:axId val="66208128"/>
      </c:barChart>
      <c:catAx>
        <c:axId val="6620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20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08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20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109</c:v>
                </c:pt>
                <c:pt idx="4">
                  <c:v>124.5</c:v>
                </c:pt>
                <c:pt idx="5">
                  <c:v>127.5</c:v>
                </c:pt>
                <c:pt idx="6">
                  <c:v>145</c:v>
                </c:pt>
                <c:pt idx="7">
                  <c:v>152.5</c:v>
                </c:pt>
                <c:pt idx="8">
                  <c:v>151</c:v>
                </c:pt>
                <c:pt idx="9">
                  <c:v>160.5</c:v>
                </c:pt>
                <c:pt idx="13">
                  <c:v>196.5</c:v>
                </c:pt>
                <c:pt idx="14">
                  <c:v>191.5</c:v>
                </c:pt>
                <c:pt idx="15">
                  <c:v>193</c:v>
                </c:pt>
                <c:pt idx="16">
                  <c:v>184.5</c:v>
                </c:pt>
                <c:pt idx="17">
                  <c:v>167</c:v>
                </c:pt>
                <c:pt idx="18">
                  <c:v>172</c:v>
                </c:pt>
                <c:pt idx="19">
                  <c:v>165</c:v>
                </c:pt>
                <c:pt idx="20">
                  <c:v>154</c:v>
                </c:pt>
                <c:pt idx="21">
                  <c:v>158.5</c:v>
                </c:pt>
                <c:pt idx="22">
                  <c:v>151.5</c:v>
                </c:pt>
                <c:pt idx="23">
                  <c:v>157.5</c:v>
                </c:pt>
                <c:pt idx="24">
                  <c:v>164.5</c:v>
                </c:pt>
                <c:pt idx="25">
                  <c:v>151</c:v>
                </c:pt>
                <c:pt idx="29">
                  <c:v>197.5</c:v>
                </c:pt>
                <c:pt idx="30">
                  <c:v>149.5</c:v>
                </c:pt>
                <c:pt idx="31">
                  <c:v>97</c:v>
                </c:pt>
                <c:pt idx="32">
                  <c:v>44.5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87.5</c:v>
                </c:pt>
                <c:pt idx="4">
                  <c:v>85</c:v>
                </c:pt>
                <c:pt idx="5">
                  <c:v>75</c:v>
                </c:pt>
                <c:pt idx="6">
                  <c:v>86</c:v>
                </c:pt>
                <c:pt idx="7">
                  <c:v>96</c:v>
                </c:pt>
                <c:pt idx="8">
                  <c:v>99</c:v>
                </c:pt>
                <c:pt idx="9">
                  <c:v>95</c:v>
                </c:pt>
                <c:pt idx="13">
                  <c:v>98</c:v>
                </c:pt>
                <c:pt idx="14">
                  <c:v>85</c:v>
                </c:pt>
                <c:pt idx="15">
                  <c:v>83.5</c:v>
                </c:pt>
                <c:pt idx="16">
                  <c:v>92.5</c:v>
                </c:pt>
                <c:pt idx="17">
                  <c:v>92.5</c:v>
                </c:pt>
                <c:pt idx="18">
                  <c:v>101</c:v>
                </c:pt>
                <c:pt idx="19">
                  <c:v>101</c:v>
                </c:pt>
                <c:pt idx="20">
                  <c:v>85.5</c:v>
                </c:pt>
                <c:pt idx="21">
                  <c:v>83</c:v>
                </c:pt>
                <c:pt idx="22">
                  <c:v>80.5</c:v>
                </c:pt>
                <c:pt idx="23">
                  <c:v>98.5</c:v>
                </c:pt>
                <c:pt idx="24">
                  <c:v>87.5</c:v>
                </c:pt>
                <c:pt idx="25">
                  <c:v>87</c:v>
                </c:pt>
                <c:pt idx="29">
                  <c:v>72.5</c:v>
                </c:pt>
                <c:pt idx="30">
                  <c:v>55.5</c:v>
                </c:pt>
                <c:pt idx="31">
                  <c:v>38</c:v>
                </c:pt>
                <c:pt idx="32">
                  <c:v>17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196.5</c:v>
                </c:pt>
                <c:pt idx="4">
                  <c:v>209.5</c:v>
                </c:pt>
                <c:pt idx="5">
                  <c:v>202.5</c:v>
                </c:pt>
                <c:pt idx="6">
                  <c:v>231</c:v>
                </c:pt>
                <c:pt idx="7">
                  <c:v>248.5</c:v>
                </c:pt>
                <c:pt idx="8">
                  <c:v>250</c:v>
                </c:pt>
                <c:pt idx="9">
                  <c:v>255.5</c:v>
                </c:pt>
                <c:pt idx="13">
                  <c:v>294.5</c:v>
                </c:pt>
                <c:pt idx="14">
                  <c:v>276.5</c:v>
                </c:pt>
                <c:pt idx="15">
                  <c:v>276.5</c:v>
                </c:pt>
                <c:pt idx="16">
                  <c:v>277</c:v>
                </c:pt>
                <c:pt idx="17">
                  <c:v>259.5</c:v>
                </c:pt>
                <c:pt idx="18">
                  <c:v>273</c:v>
                </c:pt>
                <c:pt idx="19">
                  <c:v>266</c:v>
                </c:pt>
                <c:pt idx="20">
                  <c:v>239.5</c:v>
                </c:pt>
                <c:pt idx="21">
                  <c:v>241.5</c:v>
                </c:pt>
                <c:pt idx="22">
                  <c:v>232</c:v>
                </c:pt>
                <c:pt idx="23">
                  <c:v>256</c:v>
                </c:pt>
                <c:pt idx="24">
                  <c:v>252</c:v>
                </c:pt>
                <c:pt idx="25">
                  <c:v>238</c:v>
                </c:pt>
                <c:pt idx="29">
                  <c:v>270</c:v>
                </c:pt>
                <c:pt idx="30">
                  <c:v>205</c:v>
                </c:pt>
                <c:pt idx="31">
                  <c:v>135</c:v>
                </c:pt>
                <c:pt idx="32">
                  <c:v>61.5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524800"/>
        <c:axId val="62534784"/>
      </c:lineChart>
      <c:catAx>
        <c:axId val="625248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253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347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2524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41</c:v>
                </c:pt>
                <c:pt idx="1">
                  <c:v>44</c:v>
                </c:pt>
                <c:pt idx="2">
                  <c:v>55.5</c:v>
                </c:pt>
                <c:pt idx="3">
                  <c:v>56</c:v>
                </c:pt>
                <c:pt idx="4">
                  <c:v>36</c:v>
                </c:pt>
                <c:pt idx="5">
                  <c:v>45.5</c:v>
                </c:pt>
                <c:pt idx="6">
                  <c:v>47</c:v>
                </c:pt>
                <c:pt idx="7">
                  <c:v>38.5</c:v>
                </c:pt>
                <c:pt idx="8">
                  <c:v>41</c:v>
                </c:pt>
                <c:pt idx="9">
                  <c:v>38.5</c:v>
                </c:pt>
                <c:pt idx="10">
                  <c:v>36</c:v>
                </c:pt>
                <c:pt idx="11">
                  <c:v>43</c:v>
                </c:pt>
                <c:pt idx="12">
                  <c:v>34</c:v>
                </c:pt>
                <c:pt idx="13">
                  <c:v>44.5</c:v>
                </c:pt>
                <c:pt idx="14">
                  <c:v>43</c:v>
                </c:pt>
                <c:pt idx="15">
                  <c:v>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227584"/>
        <c:axId val="66247296"/>
      </c:barChart>
      <c:catAx>
        <c:axId val="6622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24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47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22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48</c:v>
                </c:pt>
                <c:pt idx="1">
                  <c:v>52.5</c:v>
                </c:pt>
                <c:pt idx="2">
                  <c:v>52.5</c:v>
                </c:pt>
                <c:pt idx="3">
                  <c:v>44.5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114880"/>
        <c:axId val="67171456"/>
      </c:barChart>
      <c:catAx>
        <c:axId val="6711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17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71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11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22.5</c:v>
                </c:pt>
                <c:pt idx="1">
                  <c:v>34</c:v>
                </c:pt>
                <c:pt idx="2">
                  <c:v>18.5</c:v>
                </c:pt>
                <c:pt idx="3">
                  <c:v>12.5</c:v>
                </c:pt>
                <c:pt idx="4">
                  <c:v>20</c:v>
                </c:pt>
                <c:pt idx="5">
                  <c:v>24</c:v>
                </c:pt>
                <c:pt idx="6">
                  <c:v>29.5</c:v>
                </c:pt>
                <c:pt idx="7">
                  <c:v>22.5</c:v>
                </c:pt>
                <c:pt idx="8">
                  <c:v>23</c:v>
                </c:pt>
                <c:pt idx="9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52224"/>
        <c:axId val="76455296"/>
      </c:barChart>
      <c:catAx>
        <c:axId val="7645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5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455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5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</c:v>
                </c:pt>
                <c:pt idx="1">
                  <c:v>17.5</c:v>
                </c:pt>
                <c:pt idx="2">
                  <c:v>21</c:v>
                </c:pt>
                <c:pt idx="3">
                  <c:v>17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799808"/>
        <c:axId val="77802880"/>
      </c:barChart>
      <c:catAx>
        <c:axId val="7779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0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802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9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28.5</c:v>
                </c:pt>
                <c:pt idx="1">
                  <c:v>23.5</c:v>
                </c:pt>
                <c:pt idx="2">
                  <c:v>24</c:v>
                </c:pt>
                <c:pt idx="3">
                  <c:v>22</c:v>
                </c:pt>
                <c:pt idx="4">
                  <c:v>15.5</c:v>
                </c:pt>
                <c:pt idx="5">
                  <c:v>22</c:v>
                </c:pt>
                <c:pt idx="6">
                  <c:v>33</c:v>
                </c:pt>
                <c:pt idx="7">
                  <c:v>22</c:v>
                </c:pt>
                <c:pt idx="8">
                  <c:v>24</c:v>
                </c:pt>
                <c:pt idx="9">
                  <c:v>22</c:v>
                </c:pt>
                <c:pt idx="10">
                  <c:v>17.5</c:v>
                </c:pt>
                <c:pt idx="11">
                  <c:v>19.5</c:v>
                </c:pt>
                <c:pt idx="12">
                  <c:v>21.5</c:v>
                </c:pt>
                <c:pt idx="13">
                  <c:v>40</c:v>
                </c:pt>
                <c:pt idx="14">
                  <c:v>6.5</c:v>
                </c:pt>
                <c:pt idx="15">
                  <c:v>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831168"/>
        <c:axId val="77846784"/>
      </c:barChart>
      <c:catAx>
        <c:axId val="7783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4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84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31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43.5</c:v>
                </c:pt>
                <c:pt idx="1">
                  <c:v>64.5</c:v>
                </c:pt>
                <c:pt idx="2">
                  <c:v>42</c:v>
                </c:pt>
                <c:pt idx="3">
                  <c:v>46.5</c:v>
                </c:pt>
                <c:pt idx="4">
                  <c:v>56.5</c:v>
                </c:pt>
                <c:pt idx="5">
                  <c:v>57.5</c:v>
                </c:pt>
                <c:pt idx="6">
                  <c:v>70.5</c:v>
                </c:pt>
                <c:pt idx="7">
                  <c:v>64</c:v>
                </c:pt>
                <c:pt idx="8">
                  <c:v>58</c:v>
                </c:pt>
                <c:pt idx="9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894784"/>
        <c:axId val="77898112"/>
      </c:barChart>
      <c:catAx>
        <c:axId val="7789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9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898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94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65</c:v>
                </c:pt>
                <c:pt idx="1">
                  <c:v>70</c:v>
                </c:pt>
                <c:pt idx="2">
                  <c:v>73.5</c:v>
                </c:pt>
                <c:pt idx="3">
                  <c:v>61.5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903360"/>
        <c:axId val="78017280"/>
      </c:barChart>
      <c:catAx>
        <c:axId val="7790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01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017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903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69.5</c:v>
                </c:pt>
                <c:pt idx="1">
                  <c:v>67.5</c:v>
                </c:pt>
                <c:pt idx="2">
                  <c:v>79.5</c:v>
                </c:pt>
                <c:pt idx="3">
                  <c:v>78</c:v>
                </c:pt>
                <c:pt idx="4">
                  <c:v>51.5</c:v>
                </c:pt>
                <c:pt idx="5">
                  <c:v>67.5</c:v>
                </c:pt>
                <c:pt idx="6">
                  <c:v>80</c:v>
                </c:pt>
                <c:pt idx="7">
                  <c:v>60.5</c:v>
                </c:pt>
                <c:pt idx="8">
                  <c:v>65</c:v>
                </c:pt>
                <c:pt idx="9">
                  <c:v>60.5</c:v>
                </c:pt>
                <c:pt idx="10">
                  <c:v>53.5</c:v>
                </c:pt>
                <c:pt idx="11">
                  <c:v>62.5</c:v>
                </c:pt>
                <c:pt idx="12">
                  <c:v>55.5</c:v>
                </c:pt>
                <c:pt idx="13">
                  <c:v>84.5</c:v>
                </c:pt>
                <c:pt idx="14">
                  <c:v>49.5</c:v>
                </c:pt>
                <c:pt idx="15">
                  <c:v>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045184"/>
        <c:axId val="78048256"/>
      </c:barChart>
      <c:catAx>
        <c:axId val="7804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04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048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045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16" sqref="X1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9" t="s">
        <v>148</v>
      </c>
      <c r="E5" s="179"/>
      <c r="F5" s="179"/>
      <c r="G5" s="179"/>
      <c r="H5" s="179"/>
      <c r="I5" s="174" t="s">
        <v>53</v>
      </c>
      <c r="J5" s="174"/>
      <c r="K5" s="174"/>
      <c r="L5" s="180"/>
      <c r="M5" s="180"/>
      <c r="N5" s="180"/>
      <c r="O5" s="12"/>
      <c r="P5" s="174" t="s">
        <v>57</v>
      </c>
      <c r="Q5" s="174"/>
      <c r="R5" s="174"/>
      <c r="S5" s="177" t="s">
        <v>62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149</v>
      </c>
      <c r="E6" s="175"/>
      <c r="F6" s="175"/>
      <c r="G6" s="175"/>
      <c r="H6" s="175"/>
      <c r="I6" s="174" t="s">
        <v>59</v>
      </c>
      <c r="J6" s="174"/>
      <c r="K6" s="174"/>
      <c r="L6" s="181">
        <v>1</v>
      </c>
      <c r="M6" s="181"/>
      <c r="N6" s="181"/>
      <c r="O6" s="42"/>
      <c r="P6" s="174" t="s">
        <v>58</v>
      </c>
      <c r="Q6" s="174"/>
      <c r="R6" s="174"/>
      <c r="S6" s="188">
        <v>44046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18</v>
      </c>
      <c r="C10" s="46">
        <v>12</v>
      </c>
      <c r="D10" s="46">
        <v>0</v>
      </c>
      <c r="E10" s="46">
        <v>0</v>
      </c>
      <c r="F10" s="6">
        <f t="shared" ref="F10:F22" si="0">B10*0.5+C10*1+D10*2+E10*2.5</f>
        <v>21</v>
      </c>
      <c r="G10" s="2"/>
      <c r="H10" s="19" t="s">
        <v>4</v>
      </c>
      <c r="I10" s="46">
        <v>35</v>
      </c>
      <c r="J10" s="46">
        <v>36</v>
      </c>
      <c r="K10" s="46">
        <v>0</v>
      </c>
      <c r="L10" s="46">
        <v>1</v>
      </c>
      <c r="M10" s="6">
        <f t="shared" ref="M10:M22" si="1">I10*0.5+J10*1+K10*2+L10*2.5</f>
        <v>56</v>
      </c>
      <c r="N10" s="9">
        <f>F20+F21+F22+M10</f>
        <v>196.5</v>
      </c>
      <c r="O10" s="19" t="s">
        <v>43</v>
      </c>
      <c r="P10" s="46">
        <v>34</v>
      </c>
      <c r="Q10" s="46">
        <v>31</v>
      </c>
      <c r="R10" s="46">
        <v>0</v>
      </c>
      <c r="S10" s="46">
        <v>0</v>
      </c>
      <c r="T10" s="6">
        <f t="shared" ref="T10:T21" si="2">P10*0.5+Q10*1+R10*2+S10*2.5</f>
        <v>48</v>
      </c>
      <c r="U10" s="10"/>
      <c r="AB10" s="1"/>
    </row>
    <row r="11" spans="1:28" ht="24" customHeight="1" x14ac:dyDescent="0.2">
      <c r="A11" s="18" t="s">
        <v>14</v>
      </c>
      <c r="B11" s="46">
        <v>21</v>
      </c>
      <c r="C11" s="46">
        <v>15</v>
      </c>
      <c r="D11" s="46">
        <v>0</v>
      </c>
      <c r="E11" s="46">
        <v>2</v>
      </c>
      <c r="F11" s="6">
        <f t="shared" si="0"/>
        <v>30.5</v>
      </c>
      <c r="G11" s="2"/>
      <c r="H11" s="19" t="s">
        <v>5</v>
      </c>
      <c r="I11" s="46">
        <v>28</v>
      </c>
      <c r="J11" s="46">
        <v>22</v>
      </c>
      <c r="K11" s="46">
        <v>0</v>
      </c>
      <c r="L11" s="46">
        <v>0</v>
      </c>
      <c r="M11" s="6">
        <f t="shared" si="1"/>
        <v>36</v>
      </c>
      <c r="N11" s="9">
        <f>F21+F22+M10+M11</f>
        <v>191.5</v>
      </c>
      <c r="O11" s="19" t="s">
        <v>44</v>
      </c>
      <c r="P11" s="46">
        <v>33</v>
      </c>
      <c r="Q11" s="46">
        <v>36</v>
      </c>
      <c r="R11" s="46">
        <v>0</v>
      </c>
      <c r="S11" s="46">
        <v>0</v>
      </c>
      <c r="T11" s="6">
        <f t="shared" si="2"/>
        <v>52.5</v>
      </c>
      <c r="U11" s="2"/>
      <c r="AB11" s="1"/>
    </row>
    <row r="12" spans="1:28" ht="24" customHeight="1" x14ac:dyDescent="0.2">
      <c r="A12" s="18" t="s">
        <v>17</v>
      </c>
      <c r="B12" s="46">
        <v>21</v>
      </c>
      <c r="C12" s="46">
        <v>13</v>
      </c>
      <c r="D12" s="46">
        <v>0</v>
      </c>
      <c r="E12" s="46">
        <v>0</v>
      </c>
      <c r="F12" s="6">
        <f t="shared" si="0"/>
        <v>23.5</v>
      </c>
      <c r="G12" s="2"/>
      <c r="H12" s="19" t="s">
        <v>6</v>
      </c>
      <c r="I12" s="46">
        <v>23</v>
      </c>
      <c r="J12" s="46">
        <v>29</v>
      </c>
      <c r="K12" s="46">
        <v>0</v>
      </c>
      <c r="L12" s="46">
        <v>2</v>
      </c>
      <c r="M12" s="6">
        <f t="shared" si="1"/>
        <v>45.5</v>
      </c>
      <c r="N12" s="2">
        <f>F22+M10+M11+M12</f>
        <v>193</v>
      </c>
      <c r="O12" s="19" t="s">
        <v>32</v>
      </c>
      <c r="P12" s="46">
        <v>41</v>
      </c>
      <c r="Q12" s="46">
        <v>32</v>
      </c>
      <c r="R12" s="46">
        <v>0</v>
      </c>
      <c r="S12" s="46">
        <v>0</v>
      </c>
      <c r="T12" s="6">
        <f t="shared" si="2"/>
        <v>52.5</v>
      </c>
      <c r="U12" s="2"/>
      <c r="AB12" s="1"/>
    </row>
    <row r="13" spans="1:28" ht="24" customHeight="1" x14ac:dyDescent="0.2">
      <c r="A13" s="18" t="s">
        <v>19</v>
      </c>
      <c r="B13" s="46">
        <v>23</v>
      </c>
      <c r="C13" s="46">
        <v>15</v>
      </c>
      <c r="D13" s="46">
        <v>0</v>
      </c>
      <c r="E13" s="46">
        <v>3</v>
      </c>
      <c r="F13" s="6">
        <f t="shared" si="0"/>
        <v>34</v>
      </c>
      <c r="G13" s="2">
        <f t="shared" ref="G13:G19" si="3">F10+F11+F12+F13</f>
        <v>109</v>
      </c>
      <c r="H13" s="19" t="s">
        <v>7</v>
      </c>
      <c r="I13" s="46">
        <v>29</v>
      </c>
      <c r="J13" s="46">
        <v>30</v>
      </c>
      <c r="K13" s="46">
        <v>0</v>
      </c>
      <c r="L13" s="46">
        <v>1</v>
      </c>
      <c r="M13" s="6">
        <f t="shared" si="1"/>
        <v>47</v>
      </c>
      <c r="N13" s="2">
        <f t="shared" ref="N13:N18" si="4">M10+M11+M12+M13</f>
        <v>184.5</v>
      </c>
      <c r="O13" s="19" t="s">
        <v>33</v>
      </c>
      <c r="P13" s="46">
        <v>33</v>
      </c>
      <c r="Q13" s="46">
        <v>28</v>
      </c>
      <c r="R13" s="46">
        <v>0</v>
      </c>
      <c r="S13" s="46">
        <v>0</v>
      </c>
      <c r="T13" s="6">
        <f t="shared" si="2"/>
        <v>44.5</v>
      </c>
      <c r="U13" s="2">
        <f t="shared" ref="U13:U21" si="5">T10+T11+T12+T13</f>
        <v>197.5</v>
      </c>
      <c r="AB13" s="81">
        <v>241</v>
      </c>
    </row>
    <row r="14" spans="1:28" ht="24" customHeight="1" x14ac:dyDescent="0.2">
      <c r="A14" s="18" t="s">
        <v>21</v>
      </c>
      <c r="B14" s="46">
        <v>27</v>
      </c>
      <c r="C14" s="46">
        <v>18</v>
      </c>
      <c r="D14" s="46">
        <v>0</v>
      </c>
      <c r="E14" s="46">
        <v>2</v>
      </c>
      <c r="F14" s="6">
        <f t="shared" si="0"/>
        <v>36.5</v>
      </c>
      <c r="G14" s="2">
        <f t="shared" si="3"/>
        <v>124.5</v>
      </c>
      <c r="H14" s="19" t="s">
        <v>9</v>
      </c>
      <c r="I14" s="46">
        <v>23</v>
      </c>
      <c r="J14" s="46">
        <v>27</v>
      </c>
      <c r="K14" s="46">
        <v>0</v>
      </c>
      <c r="L14" s="46">
        <v>0</v>
      </c>
      <c r="M14" s="6">
        <f t="shared" si="1"/>
        <v>38.5</v>
      </c>
      <c r="N14" s="2">
        <f t="shared" si="4"/>
        <v>167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149.5</v>
      </c>
      <c r="AB14" s="81">
        <v>250</v>
      </c>
    </row>
    <row r="15" spans="1:28" ht="24" customHeight="1" x14ac:dyDescent="0.2">
      <c r="A15" s="18" t="s">
        <v>23</v>
      </c>
      <c r="B15" s="46">
        <v>23</v>
      </c>
      <c r="C15" s="46">
        <v>22</v>
      </c>
      <c r="D15" s="46">
        <v>0</v>
      </c>
      <c r="E15" s="46">
        <v>0</v>
      </c>
      <c r="F15" s="6">
        <f t="shared" si="0"/>
        <v>33.5</v>
      </c>
      <c r="G15" s="2">
        <f t="shared" si="3"/>
        <v>127.5</v>
      </c>
      <c r="H15" s="19" t="s">
        <v>12</v>
      </c>
      <c r="I15" s="46">
        <v>22</v>
      </c>
      <c r="J15" s="46">
        <v>25</v>
      </c>
      <c r="K15" s="46">
        <v>0</v>
      </c>
      <c r="L15" s="46">
        <v>2</v>
      </c>
      <c r="M15" s="6">
        <f t="shared" si="1"/>
        <v>41</v>
      </c>
      <c r="N15" s="2">
        <f t="shared" si="4"/>
        <v>172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97</v>
      </c>
      <c r="AB15" s="81">
        <v>262</v>
      </c>
    </row>
    <row r="16" spans="1:28" ht="24" customHeight="1" x14ac:dyDescent="0.2">
      <c r="A16" s="18" t="s">
        <v>39</v>
      </c>
      <c r="B16" s="46">
        <v>25</v>
      </c>
      <c r="C16" s="46">
        <v>26</v>
      </c>
      <c r="D16" s="46">
        <v>0</v>
      </c>
      <c r="E16" s="46">
        <v>1</v>
      </c>
      <c r="F16" s="6">
        <f t="shared" si="0"/>
        <v>41</v>
      </c>
      <c r="G16" s="2">
        <f t="shared" si="3"/>
        <v>145</v>
      </c>
      <c r="H16" s="19" t="s">
        <v>15</v>
      </c>
      <c r="I16" s="46">
        <v>20</v>
      </c>
      <c r="J16" s="46">
        <v>26</v>
      </c>
      <c r="K16" s="46">
        <v>0</v>
      </c>
      <c r="L16" s="46">
        <v>1</v>
      </c>
      <c r="M16" s="6">
        <f t="shared" si="1"/>
        <v>38.5</v>
      </c>
      <c r="N16" s="2">
        <f t="shared" si="4"/>
        <v>165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44.5</v>
      </c>
      <c r="AB16" s="81">
        <v>270.5</v>
      </c>
    </row>
    <row r="17" spans="1:28" ht="24" customHeight="1" x14ac:dyDescent="0.2">
      <c r="A17" s="18" t="s">
        <v>40</v>
      </c>
      <c r="B17" s="46">
        <v>20</v>
      </c>
      <c r="C17" s="46">
        <v>24</v>
      </c>
      <c r="D17" s="46">
        <v>0</v>
      </c>
      <c r="E17" s="46">
        <v>3</v>
      </c>
      <c r="F17" s="6">
        <f t="shared" si="0"/>
        <v>41.5</v>
      </c>
      <c r="G17" s="2">
        <f t="shared" si="3"/>
        <v>152.5</v>
      </c>
      <c r="H17" s="19" t="s">
        <v>18</v>
      </c>
      <c r="I17" s="46">
        <v>30</v>
      </c>
      <c r="J17" s="46">
        <v>21</v>
      </c>
      <c r="K17" s="46">
        <v>0</v>
      </c>
      <c r="L17" s="46">
        <v>0</v>
      </c>
      <c r="M17" s="6">
        <f t="shared" si="1"/>
        <v>36</v>
      </c>
      <c r="N17" s="2">
        <f t="shared" si="4"/>
        <v>154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17</v>
      </c>
      <c r="C18" s="46">
        <v>24</v>
      </c>
      <c r="D18" s="46">
        <v>0</v>
      </c>
      <c r="E18" s="46">
        <v>1</v>
      </c>
      <c r="F18" s="6">
        <f t="shared" si="0"/>
        <v>35</v>
      </c>
      <c r="G18" s="2">
        <f t="shared" si="3"/>
        <v>151</v>
      </c>
      <c r="H18" s="19" t="s">
        <v>20</v>
      </c>
      <c r="I18" s="46">
        <v>33</v>
      </c>
      <c r="J18" s="46">
        <v>24</v>
      </c>
      <c r="K18" s="46">
        <v>0</v>
      </c>
      <c r="L18" s="46">
        <v>1</v>
      </c>
      <c r="M18" s="6">
        <f t="shared" si="1"/>
        <v>43</v>
      </c>
      <c r="N18" s="2">
        <f t="shared" si="4"/>
        <v>158.5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31</v>
      </c>
      <c r="C19" s="47">
        <v>25</v>
      </c>
      <c r="D19" s="47">
        <v>0</v>
      </c>
      <c r="E19" s="47">
        <v>1</v>
      </c>
      <c r="F19" s="7">
        <f t="shared" si="0"/>
        <v>43</v>
      </c>
      <c r="G19" s="3">
        <f t="shared" si="3"/>
        <v>160.5</v>
      </c>
      <c r="H19" s="20" t="s">
        <v>22</v>
      </c>
      <c r="I19" s="45">
        <v>27</v>
      </c>
      <c r="J19" s="45">
        <v>18</v>
      </c>
      <c r="K19" s="45">
        <v>0</v>
      </c>
      <c r="L19" s="45">
        <v>1</v>
      </c>
      <c r="M19" s="6">
        <f t="shared" si="1"/>
        <v>34</v>
      </c>
      <c r="N19" s="2">
        <f>M16+M17+M18+M19</f>
        <v>151.5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29</v>
      </c>
      <c r="C20" s="45">
        <v>24</v>
      </c>
      <c r="D20" s="45">
        <v>0</v>
      </c>
      <c r="E20" s="45">
        <v>1</v>
      </c>
      <c r="F20" s="8">
        <f t="shared" si="0"/>
        <v>41</v>
      </c>
      <c r="G20" s="35"/>
      <c r="H20" s="19" t="s">
        <v>24</v>
      </c>
      <c r="I20" s="46">
        <v>30</v>
      </c>
      <c r="J20" s="46">
        <v>27</v>
      </c>
      <c r="K20" s="46">
        <v>0</v>
      </c>
      <c r="L20" s="46">
        <v>1</v>
      </c>
      <c r="M20" s="8">
        <f t="shared" si="1"/>
        <v>44.5</v>
      </c>
      <c r="N20" s="2">
        <f>M17+M18+M19+M20</f>
        <v>157.5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32</v>
      </c>
      <c r="C21" s="46">
        <v>28</v>
      </c>
      <c r="D21" s="46">
        <v>0</v>
      </c>
      <c r="E21" s="46">
        <v>0</v>
      </c>
      <c r="F21" s="6">
        <f t="shared" si="0"/>
        <v>44</v>
      </c>
      <c r="G21" s="36"/>
      <c r="H21" s="20" t="s">
        <v>25</v>
      </c>
      <c r="I21" s="46">
        <v>24</v>
      </c>
      <c r="J21" s="46">
        <v>26</v>
      </c>
      <c r="K21" s="46">
        <v>0</v>
      </c>
      <c r="L21" s="46">
        <v>2</v>
      </c>
      <c r="M21" s="6">
        <f t="shared" si="1"/>
        <v>43</v>
      </c>
      <c r="N21" s="2">
        <f>M18+M19+M20+M21</f>
        <v>164.5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28</v>
      </c>
      <c r="C22" s="46">
        <v>34</v>
      </c>
      <c r="D22" s="46">
        <v>0</v>
      </c>
      <c r="E22" s="46">
        <v>3</v>
      </c>
      <c r="F22" s="6">
        <f t="shared" si="0"/>
        <v>55.5</v>
      </c>
      <c r="G22" s="2"/>
      <c r="H22" s="21" t="s">
        <v>26</v>
      </c>
      <c r="I22" s="47">
        <v>25</v>
      </c>
      <c r="J22" s="47">
        <v>17</v>
      </c>
      <c r="K22" s="47">
        <v>0</v>
      </c>
      <c r="L22" s="47">
        <v>0</v>
      </c>
      <c r="M22" s="6">
        <f t="shared" si="1"/>
        <v>29.5</v>
      </c>
      <c r="N22" s="3">
        <f>M19+M20+M21+M22</f>
        <v>151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160.5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196.5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197.5</v>
      </c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88</v>
      </c>
      <c r="G24" s="88"/>
      <c r="H24" s="165"/>
      <c r="I24" s="166"/>
      <c r="J24" s="82" t="s">
        <v>72</v>
      </c>
      <c r="K24" s="86"/>
      <c r="L24" s="86"/>
      <c r="M24" s="87" t="s">
        <v>73</v>
      </c>
      <c r="N24" s="88"/>
      <c r="O24" s="165"/>
      <c r="P24" s="166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W2" sqref="W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179" t="str">
        <f>'G-1'!E4:H4</f>
        <v>DE OBRA</v>
      </c>
      <c r="F4" s="179"/>
      <c r="G4" s="179"/>
      <c r="H4" s="17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179" t="s">
        <v>148</v>
      </c>
      <c r="E5" s="179"/>
      <c r="F5" s="179"/>
      <c r="G5" s="179"/>
      <c r="H5" s="179"/>
      <c r="I5" s="202" t="s">
        <v>53</v>
      </c>
      <c r="J5" s="202"/>
      <c r="K5" s="202"/>
      <c r="L5" s="180"/>
      <c r="M5" s="180"/>
      <c r="N5" s="180"/>
      <c r="O5" s="50"/>
      <c r="P5" s="202" t="s">
        <v>57</v>
      </c>
      <c r="Q5" s="202"/>
      <c r="R5" s="202"/>
      <c r="S5" s="180" t="s">
        <v>147</v>
      </c>
      <c r="T5" s="180"/>
      <c r="U5" s="180"/>
    </row>
    <row r="6" spans="1:28" ht="12.75" customHeight="1" x14ac:dyDescent="0.2">
      <c r="A6" s="202" t="s">
        <v>55</v>
      </c>
      <c r="B6" s="202"/>
      <c r="C6" s="202"/>
      <c r="D6" s="203" t="s">
        <v>150</v>
      </c>
      <c r="E6" s="203"/>
      <c r="F6" s="203"/>
      <c r="G6" s="203"/>
      <c r="H6" s="203"/>
      <c r="I6" s="202" t="s">
        <v>59</v>
      </c>
      <c r="J6" s="202"/>
      <c r="K6" s="202"/>
      <c r="L6" s="211">
        <v>1</v>
      </c>
      <c r="M6" s="211"/>
      <c r="N6" s="211"/>
      <c r="O6" s="54"/>
      <c r="P6" s="202" t="s">
        <v>58</v>
      </c>
      <c r="Q6" s="202"/>
      <c r="R6" s="202"/>
      <c r="S6" s="205">
        <f>'G-1'!S6:U6</f>
        <v>44046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20</v>
      </c>
      <c r="C10" s="61">
        <v>10</v>
      </c>
      <c r="D10" s="61">
        <v>0</v>
      </c>
      <c r="E10" s="61">
        <v>1</v>
      </c>
      <c r="F10" s="62">
        <f t="shared" ref="F10:F22" si="0">B10*0.5+C10*1+D10*2+E10*2.5</f>
        <v>22.5</v>
      </c>
      <c r="G10" s="63"/>
      <c r="H10" s="64" t="s">
        <v>4</v>
      </c>
      <c r="I10" s="46">
        <v>18</v>
      </c>
      <c r="J10" s="46">
        <v>8</v>
      </c>
      <c r="K10" s="46">
        <v>0</v>
      </c>
      <c r="L10" s="46">
        <v>2</v>
      </c>
      <c r="M10" s="62">
        <f t="shared" ref="M10:M22" si="1">I10*0.5+J10*1+K10*2+L10*2.5</f>
        <v>22</v>
      </c>
      <c r="N10" s="65">
        <f>F20+F21+F22+M10</f>
        <v>98</v>
      </c>
      <c r="O10" s="64" t="s">
        <v>43</v>
      </c>
      <c r="P10" s="46">
        <v>18</v>
      </c>
      <c r="Q10" s="46">
        <v>8</v>
      </c>
      <c r="R10" s="46">
        <v>0</v>
      </c>
      <c r="S10" s="46">
        <v>0</v>
      </c>
      <c r="T10" s="62">
        <f t="shared" ref="T10:T21" si="2">P10*0.5+Q10*1+R10*2+S10*2.5</f>
        <v>17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29</v>
      </c>
      <c r="C11" s="61">
        <v>15</v>
      </c>
      <c r="D11" s="61">
        <v>1</v>
      </c>
      <c r="E11" s="61">
        <v>1</v>
      </c>
      <c r="F11" s="62">
        <f t="shared" si="0"/>
        <v>34</v>
      </c>
      <c r="G11" s="63"/>
      <c r="H11" s="64" t="s">
        <v>5</v>
      </c>
      <c r="I11" s="46">
        <v>13</v>
      </c>
      <c r="J11" s="46">
        <v>9</v>
      </c>
      <c r="K11" s="46">
        <v>0</v>
      </c>
      <c r="L11" s="46">
        <v>0</v>
      </c>
      <c r="M11" s="62">
        <f t="shared" si="1"/>
        <v>15.5</v>
      </c>
      <c r="N11" s="65">
        <f>F21+F22+M10+M11</f>
        <v>85</v>
      </c>
      <c r="O11" s="64" t="s">
        <v>44</v>
      </c>
      <c r="P11" s="46">
        <v>10</v>
      </c>
      <c r="Q11" s="46">
        <v>8</v>
      </c>
      <c r="R11" s="46">
        <v>1</v>
      </c>
      <c r="S11" s="46">
        <v>1</v>
      </c>
      <c r="T11" s="62">
        <f t="shared" si="2"/>
        <v>17.5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16</v>
      </c>
      <c r="C12" s="61">
        <v>8</v>
      </c>
      <c r="D12" s="61">
        <v>0</v>
      </c>
      <c r="E12" s="61">
        <v>1</v>
      </c>
      <c r="F12" s="62">
        <f t="shared" si="0"/>
        <v>18.5</v>
      </c>
      <c r="G12" s="63"/>
      <c r="H12" s="64" t="s">
        <v>6</v>
      </c>
      <c r="I12" s="46">
        <v>14</v>
      </c>
      <c r="J12" s="46">
        <v>15</v>
      </c>
      <c r="K12" s="46">
        <v>0</v>
      </c>
      <c r="L12" s="46">
        <v>0</v>
      </c>
      <c r="M12" s="62">
        <f t="shared" si="1"/>
        <v>22</v>
      </c>
      <c r="N12" s="63">
        <f>F22+M10+M11+M12</f>
        <v>83.5</v>
      </c>
      <c r="O12" s="64" t="s">
        <v>32</v>
      </c>
      <c r="P12" s="46">
        <v>11</v>
      </c>
      <c r="Q12" s="46">
        <v>13</v>
      </c>
      <c r="R12" s="46">
        <v>0</v>
      </c>
      <c r="S12" s="46">
        <v>1</v>
      </c>
      <c r="T12" s="62">
        <f t="shared" si="2"/>
        <v>21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19</v>
      </c>
      <c r="C13" s="61">
        <v>3</v>
      </c>
      <c r="D13" s="61">
        <v>0</v>
      </c>
      <c r="E13" s="61">
        <v>0</v>
      </c>
      <c r="F13" s="62">
        <f t="shared" si="0"/>
        <v>12.5</v>
      </c>
      <c r="G13" s="63">
        <f t="shared" ref="G13:G19" si="3">F10+F11+F12+F13</f>
        <v>87.5</v>
      </c>
      <c r="H13" s="64" t="s">
        <v>7</v>
      </c>
      <c r="I13" s="46">
        <v>34</v>
      </c>
      <c r="J13" s="46">
        <v>16</v>
      </c>
      <c r="K13" s="46">
        <v>0</v>
      </c>
      <c r="L13" s="46">
        <v>0</v>
      </c>
      <c r="M13" s="62">
        <f t="shared" si="1"/>
        <v>33</v>
      </c>
      <c r="N13" s="63">
        <f t="shared" ref="N13:N18" si="4">M10+M11+M12+M13</f>
        <v>92.5</v>
      </c>
      <c r="O13" s="64" t="s">
        <v>33</v>
      </c>
      <c r="P13" s="46">
        <v>14</v>
      </c>
      <c r="Q13" s="46">
        <v>10</v>
      </c>
      <c r="R13" s="46">
        <v>0</v>
      </c>
      <c r="S13" s="46">
        <v>0</v>
      </c>
      <c r="T13" s="62">
        <f t="shared" si="2"/>
        <v>17</v>
      </c>
      <c r="U13" s="63">
        <f t="shared" ref="U13:U21" si="5">T10+T11+T12+T13</f>
        <v>72.5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17</v>
      </c>
      <c r="C14" s="61">
        <v>9</v>
      </c>
      <c r="D14" s="61">
        <v>0</v>
      </c>
      <c r="E14" s="61">
        <v>1</v>
      </c>
      <c r="F14" s="62">
        <f t="shared" si="0"/>
        <v>20</v>
      </c>
      <c r="G14" s="63">
        <f t="shared" si="3"/>
        <v>85</v>
      </c>
      <c r="H14" s="64" t="s">
        <v>9</v>
      </c>
      <c r="I14" s="46">
        <v>20</v>
      </c>
      <c r="J14" s="46">
        <v>12</v>
      </c>
      <c r="K14" s="46">
        <v>0</v>
      </c>
      <c r="L14" s="46">
        <v>0</v>
      </c>
      <c r="M14" s="62">
        <f t="shared" si="1"/>
        <v>22</v>
      </c>
      <c r="N14" s="63">
        <f t="shared" si="4"/>
        <v>92.5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55.5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20</v>
      </c>
      <c r="C15" s="61">
        <v>9</v>
      </c>
      <c r="D15" s="61">
        <v>0</v>
      </c>
      <c r="E15" s="61">
        <v>2</v>
      </c>
      <c r="F15" s="62">
        <f t="shared" si="0"/>
        <v>24</v>
      </c>
      <c r="G15" s="63">
        <f t="shared" si="3"/>
        <v>75</v>
      </c>
      <c r="H15" s="64" t="s">
        <v>12</v>
      </c>
      <c r="I15" s="46">
        <v>18</v>
      </c>
      <c r="J15" s="46">
        <v>15</v>
      </c>
      <c r="K15" s="46">
        <v>0</v>
      </c>
      <c r="L15" s="46">
        <v>0</v>
      </c>
      <c r="M15" s="62">
        <f t="shared" si="1"/>
        <v>24</v>
      </c>
      <c r="N15" s="63">
        <f t="shared" si="4"/>
        <v>101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38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21</v>
      </c>
      <c r="C16" s="61">
        <v>14</v>
      </c>
      <c r="D16" s="61">
        <v>0</v>
      </c>
      <c r="E16" s="61">
        <v>2</v>
      </c>
      <c r="F16" s="62">
        <f t="shared" si="0"/>
        <v>29.5</v>
      </c>
      <c r="G16" s="63">
        <f t="shared" si="3"/>
        <v>86</v>
      </c>
      <c r="H16" s="64" t="s">
        <v>15</v>
      </c>
      <c r="I16" s="46">
        <v>16</v>
      </c>
      <c r="J16" s="46">
        <v>14</v>
      </c>
      <c r="K16" s="46">
        <v>0</v>
      </c>
      <c r="L16" s="46">
        <v>0</v>
      </c>
      <c r="M16" s="62">
        <f t="shared" si="1"/>
        <v>22</v>
      </c>
      <c r="N16" s="63">
        <f t="shared" si="4"/>
        <v>101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17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16</v>
      </c>
      <c r="C17" s="61">
        <v>12</v>
      </c>
      <c r="D17" s="61">
        <v>0</v>
      </c>
      <c r="E17" s="61">
        <v>1</v>
      </c>
      <c r="F17" s="62">
        <f t="shared" si="0"/>
        <v>22.5</v>
      </c>
      <c r="G17" s="63">
        <f t="shared" si="3"/>
        <v>96</v>
      </c>
      <c r="H17" s="64" t="s">
        <v>18</v>
      </c>
      <c r="I17" s="46">
        <v>15</v>
      </c>
      <c r="J17" s="46">
        <v>10</v>
      </c>
      <c r="K17" s="46">
        <v>0</v>
      </c>
      <c r="L17" s="46">
        <v>0</v>
      </c>
      <c r="M17" s="62">
        <f t="shared" si="1"/>
        <v>17.5</v>
      </c>
      <c r="N17" s="63">
        <f t="shared" si="4"/>
        <v>85.5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14</v>
      </c>
      <c r="C18" s="61">
        <v>16</v>
      </c>
      <c r="D18" s="61">
        <v>0</v>
      </c>
      <c r="E18" s="61">
        <v>0</v>
      </c>
      <c r="F18" s="62">
        <f t="shared" si="0"/>
        <v>23</v>
      </c>
      <c r="G18" s="63">
        <f t="shared" si="3"/>
        <v>99</v>
      </c>
      <c r="H18" s="64" t="s">
        <v>20</v>
      </c>
      <c r="I18" s="46">
        <v>21</v>
      </c>
      <c r="J18" s="46">
        <v>9</v>
      </c>
      <c r="K18" s="46">
        <v>0</v>
      </c>
      <c r="L18" s="46">
        <v>0</v>
      </c>
      <c r="M18" s="62">
        <f t="shared" si="1"/>
        <v>19.5</v>
      </c>
      <c r="N18" s="63">
        <f t="shared" si="4"/>
        <v>83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18</v>
      </c>
      <c r="C19" s="69">
        <v>11</v>
      </c>
      <c r="D19" s="69">
        <v>0</v>
      </c>
      <c r="E19" s="69">
        <v>0</v>
      </c>
      <c r="F19" s="70">
        <f t="shared" si="0"/>
        <v>20</v>
      </c>
      <c r="G19" s="71">
        <f t="shared" si="3"/>
        <v>95</v>
      </c>
      <c r="H19" s="72" t="s">
        <v>22</v>
      </c>
      <c r="I19" s="45">
        <v>18</v>
      </c>
      <c r="J19" s="45">
        <v>10</v>
      </c>
      <c r="K19" s="45">
        <v>0</v>
      </c>
      <c r="L19" s="45">
        <v>1</v>
      </c>
      <c r="M19" s="62">
        <f t="shared" si="1"/>
        <v>21.5</v>
      </c>
      <c r="N19" s="63">
        <f>M16+M17+M18+M19</f>
        <v>80.5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17</v>
      </c>
      <c r="C20" s="67">
        <v>15</v>
      </c>
      <c r="D20" s="67">
        <v>0</v>
      </c>
      <c r="E20" s="67">
        <v>2</v>
      </c>
      <c r="F20" s="73">
        <f t="shared" si="0"/>
        <v>28.5</v>
      </c>
      <c r="G20" s="74"/>
      <c r="H20" s="64" t="s">
        <v>24</v>
      </c>
      <c r="I20" s="46">
        <v>30</v>
      </c>
      <c r="J20" s="46">
        <v>18</v>
      </c>
      <c r="K20" s="46">
        <v>1</v>
      </c>
      <c r="L20" s="46">
        <v>2</v>
      </c>
      <c r="M20" s="73">
        <f t="shared" si="1"/>
        <v>40</v>
      </c>
      <c r="N20" s="63">
        <f>M17+M18+M19+M20</f>
        <v>98.5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21</v>
      </c>
      <c r="C21" s="61">
        <v>8</v>
      </c>
      <c r="D21" s="61">
        <v>0</v>
      </c>
      <c r="E21" s="61">
        <v>2</v>
      </c>
      <c r="F21" s="62">
        <f t="shared" si="0"/>
        <v>23.5</v>
      </c>
      <c r="G21" s="75"/>
      <c r="H21" s="72" t="s">
        <v>25</v>
      </c>
      <c r="I21" s="46">
        <v>9</v>
      </c>
      <c r="J21" s="46">
        <v>2</v>
      </c>
      <c r="K21" s="46">
        <v>0</v>
      </c>
      <c r="L21" s="46">
        <v>0</v>
      </c>
      <c r="M21" s="62">
        <f t="shared" si="1"/>
        <v>6.5</v>
      </c>
      <c r="N21" s="63">
        <f>M18+M19+M20+M21</f>
        <v>87.5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31</v>
      </c>
      <c r="C22" s="61">
        <v>6</v>
      </c>
      <c r="D22" s="61">
        <v>0</v>
      </c>
      <c r="E22" s="61">
        <v>1</v>
      </c>
      <c r="F22" s="62">
        <f t="shared" si="0"/>
        <v>24</v>
      </c>
      <c r="G22" s="63"/>
      <c r="H22" s="68" t="s">
        <v>26</v>
      </c>
      <c r="I22" s="47">
        <v>12</v>
      </c>
      <c r="J22" s="47">
        <v>8</v>
      </c>
      <c r="K22" s="47">
        <v>0</v>
      </c>
      <c r="L22" s="47">
        <v>2</v>
      </c>
      <c r="M22" s="62">
        <f t="shared" si="1"/>
        <v>19</v>
      </c>
      <c r="N22" s="71">
        <f>M19+M20+M21+M22</f>
        <v>87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2" t="s">
        <v>47</v>
      </c>
      <c r="B23" s="193"/>
      <c r="C23" s="198" t="s">
        <v>50</v>
      </c>
      <c r="D23" s="199"/>
      <c r="E23" s="199"/>
      <c r="F23" s="200"/>
      <c r="G23" s="89">
        <f>MAX(G13:G19)</f>
        <v>99</v>
      </c>
      <c r="H23" s="196" t="s">
        <v>48</v>
      </c>
      <c r="I23" s="197"/>
      <c r="J23" s="189" t="s">
        <v>50</v>
      </c>
      <c r="K23" s="190"/>
      <c r="L23" s="190"/>
      <c r="M23" s="191"/>
      <c r="N23" s="90">
        <f>MAX(N10:N22)</f>
        <v>101</v>
      </c>
      <c r="O23" s="192" t="s">
        <v>49</v>
      </c>
      <c r="P23" s="193"/>
      <c r="Q23" s="198" t="s">
        <v>50</v>
      </c>
      <c r="R23" s="199"/>
      <c r="S23" s="199"/>
      <c r="T23" s="200"/>
      <c r="U23" s="89">
        <f>MAX(U13:U21)</f>
        <v>72.5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4"/>
      <c r="B24" s="195"/>
      <c r="C24" s="83" t="s">
        <v>72</v>
      </c>
      <c r="D24" s="86"/>
      <c r="E24" s="86"/>
      <c r="F24" s="87" t="s">
        <v>86</v>
      </c>
      <c r="G24" s="88"/>
      <c r="H24" s="194"/>
      <c r="I24" s="195"/>
      <c r="J24" s="83" t="s">
        <v>72</v>
      </c>
      <c r="K24" s="86"/>
      <c r="L24" s="86"/>
      <c r="M24" s="87" t="s">
        <v>79</v>
      </c>
      <c r="N24" s="88"/>
      <c r="O24" s="194"/>
      <c r="P24" s="195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6" sqref="X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CL 47B - CR 16 Y 18</v>
      </c>
      <c r="E6" s="178"/>
      <c r="F6" s="178"/>
      <c r="G6" s="178"/>
      <c r="H6" s="178"/>
      <c r="I6" s="174" t="s">
        <v>53</v>
      </c>
      <c r="J6" s="174"/>
      <c r="K6" s="174"/>
      <c r="L6" s="180">
        <f>'G-1'!L5:N5</f>
        <v>0</v>
      </c>
      <c r="M6" s="180"/>
      <c r="N6" s="180"/>
      <c r="O6" s="12"/>
      <c r="P6" s="174" t="s">
        <v>58</v>
      </c>
      <c r="Q6" s="174"/>
      <c r="R6" s="174"/>
      <c r="S6" s="213">
        <f>'G-1'!S6:U6</f>
        <v>44046</v>
      </c>
      <c r="T6" s="213"/>
      <c r="U6" s="213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f>'G-1'!B10+'G-2'!B10</f>
        <v>38</v>
      </c>
      <c r="C10" s="46">
        <f>'G-1'!C10+'G-2'!C10</f>
        <v>22</v>
      </c>
      <c r="D10" s="46">
        <f>'G-1'!D10+'G-2'!D10</f>
        <v>0</v>
      </c>
      <c r="E10" s="46">
        <f>'G-1'!E10+'G-2'!E10</f>
        <v>1</v>
      </c>
      <c r="F10" s="6">
        <f t="shared" ref="F10:F22" si="0">B10*0.5+C10*1+D10*2+E10*2.5</f>
        <v>43.5</v>
      </c>
      <c r="G10" s="2"/>
      <c r="H10" s="19" t="s">
        <v>4</v>
      </c>
      <c r="I10" s="46">
        <f>'G-1'!I10+'G-2'!I10</f>
        <v>53</v>
      </c>
      <c r="J10" s="46">
        <f>'G-1'!J10+'G-2'!J10</f>
        <v>44</v>
      </c>
      <c r="K10" s="46">
        <f>'G-1'!K10+'G-2'!K10</f>
        <v>0</v>
      </c>
      <c r="L10" s="46">
        <f>'G-1'!L10+'G-2'!L10</f>
        <v>3</v>
      </c>
      <c r="M10" s="6">
        <f t="shared" ref="M10:M22" si="1">I10*0.5+J10*1+K10*2+L10*2.5</f>
        <v>78</v>
      </c>
      <c r="N10" s="9">
        <f>F20+F21+F22+M10</f>
        <v>294.5</v>
      </c>
      <c r="O10" s="19" t="s">
        <v>43</v>
      </c>
      <c r="P10" s="46">
        <f>'G-1'!P10+'G-2'!P10</f>
        <v>52</v>
      </c>
      <c r="Q10" s="46">
        <f>'G-1'!Q10+'G-2'!Q10</f>
        <v>39</v>
      </c>
      <c r="R10" s="46">
        <f>'G-1'!R10+'G-2'!R10</f>
        <v>0</v>
      </c>
      <c r="S10" s="46">
        <f>'G-1'!S10+'G-2'!S10</f>
        <v>0</v>
      </c>
      <c r="T10" s="6">
        <f t="shared" ref="T10:T21" si="2">P10*0.5+Q10*1+R10*2+S10*2.5</f>
        <v>65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</f>
        <v>50</v>
      </c>
      <c r="C11" s="46">
        <f>'G-1'!C11+'G-2'!C11</f>
        <v>30</v>
      </c>
      <c r="D11" s="46">
        <f>'G-1'!D11+'G-2'!D11</f>
        <v>1</v>
      </c>
      <c r="E11" s="46">
        <f>'G-1'!E11+'G-2'!E11</f>
        <v>3</v>
      </c>
      <c r="F11" s="6">
        <f t="shared" si="0"/>
        <v>64.5</v>
      </c>
      <c r="G11" s="2"/>
      <c r="H11" s="19" t="s">
        <v>5</v>
      </c>
      <c r="I11" s="46">
        <f>'G-1'!I11+'G-2'!I11</f>
        <v>41</v>
      </c>
      <c r="J11" s="46">
        <f>'G-1'!J11+'G-2'!J11</f>
        <v>31</v>
      </c>
      <c r="K11" s="46">
        <f>'G-1'!K11+'G-2'!K11</f>
        <v>0</v>
      </c>
      <c r="L11" s="46">
        <f>'G-1'!L11+'G-2'!L11</f>
        <v>0</v>
      </c>
      <c r="M11" s="6">
        <f t="shared" si="1"/>
        <v>51.5</v>
      </c>
      <c r="N11" s="9">
        <f>F21+F22+M10+M11</f>
        <v>276.5</v>
      </c>
      <c r="O11" s="19" t="s">
        <v>44</v>
      </c>
      <c r="P11" s="46">
        <f>'G-1'!P11+'G-2'!P11</f>
        <v>43</v>
      </c>
      <c r="Q11" s="46">
        <f>'G-1'!Q11+'G-2'!Q11</f>
        <v>44</v>
      </c>
      <c r="R11" s="46">
        <f>'G-1'!R11+'G-2'!R11</f>
        <v>1</v>
      </c>
      <c r="S11" s="46">
        <f>'G-1'!S11+'G-2'!S11</f>
        <v>1</v>
      </c>
      <c r="T11" s="6">
        <f t="shared" si="2"/>
        <v>70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</f>
        <v>37</v>
      </c>
      <c r="C12" s="46">
        <f>'G-1'!C12+'G-2'!C12</f>
        <v>21</v>
      </c>
      <c r="D12" s="46">
        <f>'G-1'!D12+'G-2'!D12</f>
        <v>0</v>
      </c>
      <c r="E12" s="46">
        <f>'G-1'!E12+'G-2'!E12</f>
        <v>1</v>
      </c>
      <c r="F12" s="6">
        <f t="shared" si="0"/>
        <v>42</v>
      </c>
      <c r="G12" s="2"/>
      <c r="H12" s="19" t="s">
        <v>6</v>
      </c>
      <c r="I12" s="46">
        <f>'G-1'!I12+'G-2'!I12</f>
        <v>37</v>
      </c>
      <c r="J12" s="46">
        <f>'G-1'!J12+'G-2'!J12</f>
        <v>44</v>
      </c>
      <c r="K12" s="46">
        <f>'G-1'!K12+'G-2'!K12</f>
        <v>0</v>
      </c>
      <c r="L12" s="46">
        <f>'G-1'!L12+'G-2'!L12</f>
        <v>2</v>
      </c>
      <c r="M12" s="6">
        <f t="shared" si="1"/>
        <v>67.5</v>
      </c>
      <c r="N12" s="2">
        <f>F22+M10+M11+M12</f>
        <v>276.5</v>
      </c>
      <c r="O12" s="19" t="s">
        <v>32</v>
      </c>
      <c r="P12" s="46">
        <f>'G-1'!P12+'G-2'!P12</f>
        <v>52</v>
      </c>
      <c r="Q12" s="46">
        <f>'G-1'!Q12+'G-2'!Q12</f>
        <v>45</v>
      </c>
      <c r="R12" s="46">
        <f>'G-1'!R12+'G-2'!R12</f>
        <v>0</v>
      </c>
      <c r="S12" s="46">
        <f>'G-1'!S12+'G-2'!S12</f>
        <v>1</v>
      </c>
      <c r="T12" s="6">
        <f t="shared" si="2"/>
        <v>73.5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</f>
        <v>42</v>
      </c>
      <c r="C13" s="46">
        <f>'G-1'!C13+'G-2'!C13</f>
        <v>18</v>
      </c>
      <c r="D13" s="46">
        <f>'G-1'!D13+'G-2'!D13</f>
        <v>0</v>
      </c>
      <c r="E13" s="46">
        <f>'G-1'!E13+'G-2'!E13</f>
        <v>3</v>
      </c>
      <c r="F13" s="6">
        <f t="shared" si="0"/>
        <v>46.5</v>
      </c>
      <c r="G13" s="2">
        <f t="shared" ref="G13:G19" si="3">F10+F11+F12+F13</f>
        <v>196.5</v>
      </c>
      <c r="H13" s="19" t="s">
        <v>7</v>
      </c>
      <c r="I13" s="46">
        <f>'G-1'!I13+'G-2'!I13</f>
        <v>63</v>
      </c>
      <c r="J13" s="46">
        <f>'G-1'!J13+'G-2'!J13</f>
        <v>46</v>
      </c>
      <c r="K13" s="46">
        <f>'G-1'!K13+'G-2'!K13</f>
        <v>0</v>
      </c>
      <c r="L13" s="46">
        <f>'G-1'!L13+'G-2'!L13</f>
        <v>1</v>
      </c>
      <c r="M13" s="6">
        <f t="shared" si="1"/>
        <v>80</v>
      </c>
      <c r="N13" s="2">
        <f t="shared" ref="N13:N18" si="4">M10+M11+M12+M13</f>
        <v>277</v>
      </c>
      <c r="O13" s="19" t="s">
        <v>33</v>
      </c>
      <c r="P13" s="46">
        <f>'G-1'!P13+'G-2'!P13</f>
        <v>47</v>
      </c>
      <c r="Q13" s="46">
        <f>'G-1'!Q13+'G-2'!Q13</f>
        <v>38</v>
      </c>
      <c r="R13" s="46">
        <f>'G-1'!R13+'G-2'!R13</f>
        <v>0</v>
      </c>
      <c r="S13" s="46">
        <f>'G-1'!S13+'G-2'!S13</f>
        <v>0</v>
      </c>
      <c r="T13" s="6">
        <f t="shared" si="2"/>
        <v>61.5</v>
      </c>
      <c r="U13" s="2">
        <f t="shared" ref="U13:U21" si="5">T10+T11+T12+T13</f>
        <v>270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'G-1'!B14+'G-2'!B14</f>
        <v>44</v>
      </c>
      <c r="C14" s="46">
        <f>'G-1'!C14+'G-2'!C14</f>
        <v>27</v>
      </c>
      <c r="D14" s="46">
        <f>'G-1'!D14+'G-2'!D14</f>
        <v>0</v>
      </c>
      <c r="E14" s="46">
        <f>'G-1'!E14+'G-2'!E14</f>
        <v>3</v>
      </c>
      <c r="F14" s="6">
        <f t="shared" si="0"/>
        <v>56.5</v>
      </c>
      <c r="G14" s="2">
        <f t="shared" si="3"/>
        <v>209.5</v>
      </c>
      <c r="H14" s="19" t="s">
        <v>9</v>
      </c>
      <c r="I14" s="46">
        <f>'G-1'!I14+'G-2'!I14</f>
        <v>43</v>
      </c>
      <c r="J14" s="46">
        <f>'G-1'!J14+'G-2'!J14</f>
        <v>39</v>
      </c>
      <c r="K14" s="46">
        <f>'G-1'!K14+'G-2'!K14</f>
        <v>0</v>
      </c>
      <c r="L14" s="46">
        <f>'G-1'!L14+'G-2'!L14</f>
        <v>0</v>
      </c>
      <c r="M14" s="6">
        <f t="shared" si="1"/>
        <v>60.5</v>
      </c>
      <c r="N14" s="2">
        <f t="shared" si="4"/>
        <v>259.5</v>
      </c>
      <c r="O14" s="19" t="s">
        <v>29</v>
      </c>
      <c r="P14" s="46">
        <f>'G-1'!P14+'G-2'!P14</f>
        <v>0</v>
      </c>
      <c r="Q14" s="46">
        <f>'G-1'!Q14+'G-2'!Q14</f>
        <v>0</v>
      </c>
      <c r="R14" s="46">
        <f>'G-1'!R14+'G-2'!R14</f>
        <v>0</v>
      </c>
      <c r="S14" s="46">
        <f>'G-1'!S14+'G-2'!S14</f>
        <v>0</v>
      </c>
      <c r="T14" s="6">
        <f t="shared" si="2"/>
        <v>0</v>
      </c>
      <c r="U14" s="2">
        <f t="shared" si="5"/>
        <v>205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'G-1'!B15+'G-2'!B15</f>
        <v>43</v>
      </c>
      <c r="C15" s="46">
        <f>'G-1'!C15+'G-2'!C15</f>
        <v>31</v>
      </c>
      <c r="D15" s="46">
        <f>'G-1'!D15+'G-2'!D15</f>
        <v>0</v>
      </c>
      <c r="E15" s="46">
        <f>'G-1'!E15+'G-2'!E15</f>
        <v>2</v>
      </c>
      <c r="F15" s="6">
        <f t="shared" si="0"/>
        <v>57.5</v>
      </c>
      <c r="G15" s="2">
        <f t="shared" si="3"/>
        <v>202.5</v>
      </c>
      <c r="H15" s="19" t="s">
        <v>12</v>
      </c>
      <c r="I15" s="46">
        <f>'G-1'!I15+'G-2'!I15</f>
        <v>40</v>
      </c>
      <c r="J15" s="46">
        <f>'G-1'!J15+'G-2'!J15</f>
        <v>40</v>
      </c>
      <c r="K15" s="46">
        <f>'G-1'!K15+'G-2'!K15</f>
        <v>0</v>
      </c>
      <c r="L15" s="46">
        <f>'G-1'!L15+'G-2'!L15</f>
        <v>2</v>
      </c>
      <c r="M15" s="6">
        <f t="shared" si="1"/>
        <v>65</v>
      </c>
      <c r="N15" s="2">
        <f t="shared" si="4"/>
        <v>273</v>
      </c>
      <c r="O15" s="18" t="s">
        <v>30</v>
      </c>
      <c r="P15" s="46">
        <f>'G-1'!P15+'G-2'!P15</f>
        <v>0</v>
      </c>
      <c r="Q15" s="46">
        <f>'G-1'!Q15+'G-2'!Q15</f>
        <v>0</v>
      </c>
      <c r="R15" s="46">
        <f>'G-1'!R15+'G-2'!R15</f>
        <v>0</v>
      </c>
      <c r="S15" s="46">
        <f>'G-1'!S15+'G-2'!S15</f>
        <v>0</v>
      </c>
      <c r="T15" s="6">
        <f t="shared" si="2"/>
        <v>0</v>
      </c>
      <c r="U15" s="2">
        <f t="shared" si="5"/>
        <v>135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'G-1'!B16+'G-2'!B16</f>
        <v>46</v>
      </c>
      <c r="C16" s="46">
        <f>'G-1'!C16+'G-2'!C16</f>
        <v>40</v>
      </c>
      <c r="D16" s="46">
        <f>'G-1'!D16+'G-2'!D16</f>
        <v>0</v>
      </c>
      <c r="E16" s="46">
        <f>'G-1'!E16+'G-2'!E16</f>
        <v>3</v>
      </c>
      <c r="F16" s="6">
        <f t="shared" si="0"/>
        <v>70.5</v>
      </c>
      <c r="G16" s="2">
        <f t="shared" si="3"/>
        <v>231</v>
      </c>
      <c r="H16" s="19" t="s">
        <v>15</v>
      </c>
      <c r="I16" s="46">
        <f>'G-1'!I16+'G-2'!I16</f>
        <v>36</v>
      </c>
      <c r="J16" s="46">
        <f>'G-1'!J16+'G-2'!J16</f>
        <v>40</v>
      </c>
      <c r="K16" s="46">
        <f>'G-1'!K16+'G-2'!K16</f>
        <v>0</v>
      </c>
      <c r="L16" s="46">
        <f>'G-1'!L16+'G-2'!L16</f>
        <v>1</v>
      </c>
      <c r="M16" s="6">
        <f t="shared" si="1"/>
        <v>60.5</v>
      </c>
      <c r="N16" s="2">
        <f t="shared" si="4"/>
        <v>266</v>
      </c>
      <c r="O16" s="19" t="s">
        <v>8</v>
      </c>
      <c r="P16" s="46">
        <f>'G-1'!P16+'G-2'!P16</f>
        <v>0</v>
      </c>
      <c r="Q16" s="46">
        <f>'G-1'!Q16+'G-2'!Q16</f>
        <v>0</v>
      </c>
      <c r="R16" s="46">
        <f>'G-1'!R16+'G-2'!R16</f>
        <v>0</v>
      </c>
      <c r="S16" s="46">
        <f>'G-1'!S16+'G-2'!S16</f>
        <v>0</v>
      </c>
      <c r="T16" s="6">
        <f t="shared" si="2"/>
        <v>0</v>
      </c>
      <c r="U16" s="2">
        <f t="shared" si="5"/>
        <v>61.5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'G-1'!B17+'G-2'!B17</f>
        <v>36</v>
      </c>
      <c r="C17" s="46">
        <f>'G-1'!C17+'G-2'!C17</f>
        <v>36</v>
      </c>
      <c r="D17" s="46">
        <f>'G-1'!D17+'G-2'!D17</f>
        <v>0</v>
      </c>
      <c r="E17" s="46">
        <f>'G-1'!E17+'G-2'!E17</f>
        <v>4</v>
      </c>
      <c r="F17" s="6">
        <f t="shared" si="0"/>
        <v>64</v>
      </c>
      <c r="G17" s="2">
        <f t="shared" si="3"/>
        <v>248.5</v>
      </c>
      <c r="H17" s="19" t="s">
        <v>18</v>
      </c>
      <c r="I17" s="46">
        <f>'G-1'!I17+'G-2'!I17</f>
        <v>45</v>
      </c>
      <c r="J17" s="46">
        <f>'G-1'!J17+'G-2'!J17</f>
        <v>31</v>
      </c>
      <c r="K17" s="46">
        <f>'G-1'!K17+'G-2'!K17</f>
        <v>0</v>
      </c>
      <c r="L17" s="46">
        <f>'G-1'!L17+'G-2'!L17</f>
        <v>0</v>
      </c>
      <c r="M17" s="6">
        <f t="shared" si="1"/>
        <v>53.5</v>
      </c>
      <c r="N17" s="2">
        <f t="shared" si="4"/>
        <v>239.5</v>
      </c>
      <c r="O17" s="19" t="s">
        <v>10</v>
      </c>
      <c r="P17" s="46">
        <f>'G-1'!P17+'G-2'!P17</f>
        <v>0</v>
      </c>
      <c r="Q17" s="46">
        <f>'G-1'!Q17+'G-2'!Q17</f>
        <v>0</v>
      </c>
      <c r="R17" s="46">
        <f>'G-1'!R17+'G-2'!R17</f>
        <v>0</v>
      </c>
      <c r="S17" s="46">
        <f>'G-1'!S17+'G-2'!S17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'G-1'!B18+'G-2'!B18</f>
        <v>31</v>
      </c>
      <c r="C18" s="46">
        <f>'G-1'!C18+'G-2'!C18</f>
        <v>40</v>
      </c>
      <c r="D18" s="46">
        <f>'G-1'!D18+'G-2'!D18</f>
        <v>0</v>
      </c>
      <c r="E18" s="46">
        <f>'G-1'!E18+'G-2'!E18</f>
        <v>1</v>
      </c>
      <c r="F18" s="6">
        <f t="shared" si="0"/>
        <v>58</v>
      </c>
      <c r="G18" s="2">
        <f t="shared" si="3"/>
        <v>250</v>
      </c>
      <c r="H18" s="19" t="s">
        <v>20</v>
      </c>
      <c r="I18" s="46">
        <f>'G-1'!I18+'G-2'!I18</f>
        <v>54</v>
      </c>
      <c r="J18" s="46">
        <f>'G-1'!J18+'G-2'!J18</f>
        <v>33</v>
      </c>
      <c r="K18" s="46">
        <f>'G-1'!K18+'G-2'!K18</f>
        <v>0</v>
      </c>
      <c r="L18" s="46">
        <f>'G-1'!L18+'G-2'!L18</f>
        <v>1</v>
      </c>
      <c r="M18" s="6">
        <f t="shared" si="1"/>
        <v>62.5</v>
      </c>
      <c r="N18" s="2">
        <f t="shared" si="4"/>
        <v>241.5</v>
      </c>
      <c r="O18" s="19" t="s">
        <v>13</v>
      </c>
      <c r="P18" s="46">
        <f>'G-1'!P18+'G-2'!P18</f>
        <v>0</v>
      </c>
      <c r="Q18" s="46">
        <f>'G-1'!Q18+'G-2'!Q18</f>
        <v>0</v>
      </c>
      <c r="R18" s="46">
        <f>'G-1'!R18+'G-2'!R18</f>
        <v>0</v>
      </c>
      <c r="S18" s="46">
        <f>'G-1'!S18+'G-2'!S18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</f>
        <v>49</v>
      </c>
      <c r="C19" s="47">
        <f>'G-1'!C19+'G-2'!C19</f>
        <v>36</v>
      </c>
      <c r="D19" s="47">
        <f>'G-1'!D19+'G-2'!D19</f>
        <v>0</v>
      </c>
      <c r="E19" s="47">
        <f>'G-1'!E19+'G-2'!E19</f>
        <v>1</v>
      </c>
      <c r="F19" s="7">
        <f t="shared" si="0"/>
        <v>63</v>
      </c>
      <c r="G19" s="3">
        <f t="shared" si="3"/>
        <v>255.5</v>
      </c>
      <c r="H19" s="20" t="s">
        <v>22</v>
      </c>
      <c r="I19" s="46">
        <f>'G-1'!I19+'G-2'!I19</f>
        <v>45</v>
      </c>
      <c r="J19" s="46">
        <f>'G-1'!J19+'G-2'!J19</f>
        <v>28</v>
      </c>
      <c r="K19" s="46">
        <f>'G-1'!K19+'G-2'!K19</f>
        <v>0</v>
      </c>
      <c r="L19" s="46">
        <f>'G-1'!L19+'G-2'!L19</f>
        <v>2</v>
      </c>
      <c r="M19" s="6">
        <f t="shared" si="1"/>
        <v>55.5</v>
      </c>
      <c r="N19" s="2">
        <f>M16+M17+M18+M19</f>
        <v>232</v>
      </c>
      <c r="O19" s="19" t="s">
        <v>16</v>
      </c>
      <c r="P19" s="46">
        <f>'G-1'!P19+'G-2'!P19</f>
        <v>0</v>
      </c>
      <c r="Q19" s="46">
        <f>'G-1'!Q19+'G-2'!Q19</f>
        <v>0</v>
      </c>
      <c r="R19" s="46">
        <f>'G-1'!R19+'G-2'!R19</f>
        <v>0</v>
      </c>
      <c r="S19" s="46">
        <f>'G-1'!S19+'G-2'!S19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'G-1'!B20+'G-2'!B20</f>
        <v>46</v>
      </c>
      <c r="C20" s="45">
        <f>'G-1'!C20+'G-2'!C20</f>
        <v>39</v>
      </c>
      <c r="D20" s="45">
        <f>'G-1'!D20+'G-2'!D20</f>
        <v>0</v>
      </c>
      <c r="E20" s="45">
        <f>'G-1'!E20+'G-2'!E20</f>
        <v>3</v>
      </c>
      <c r="F20" s="8">
        <f t="shared" si="0"/>
        <v>69.5</v>
      </c>
      <c r="G20" s="35"/>
      <c r="H20" s="19" t="s">
        <v>24</v>
      </c>
      <c r="I20" s="46">
        <f>'G-1'!I20+'G-2'!I20</f>
        <v>60</v>
      </c>
      <c r="J20" s="46">
        <f>'G-1'!J20+'G-2'!J20</f>
        <v>45</v>
      </c>
      <c r="K20" s="46">
        <f>'G-1'!K20+'G-2'!K20</f>
        <v>1</v>
      </c>
      <c r="L20" s="46">
        <f>'G-1'!L20+'G-2'!L20</f>
        <v>3</v>
      </c>
      <c r="M20" s="8">
        <f t="shared" si="1"/>
        <v>84.5</v>
      </c>
      <c r="N20" s="2">
        <f>M17+M18+M19+M20</f>
        <v>256</v>
      </c>
      <c r="O20" s="19" t="s">
        <v>45</v>
      </c>
      <c r="P20" s="46">
        <f>'G-1'!P20+'G-2'!P20</f>
        <v>0</v>
      </c>
      <c r="Q20" s="46">
        <f>'G-1'!Q20+'G-2'!Q20</f>
        <v>0</v>
      </c>
      <c r="R20" s="46">
        <f>'G-1'!R20+'G-2'!R20</f>
        <v>0</v>
      </c>
      <c r="S20" s="46">
        <f>'G-1'!S20+'G-2'!S20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</f>
        <v>53</v>
      </c>
      <c r="C21" s="45">
        <f>'G-1'!C21+'G-2'!C21</f>
        <v>36</v>
      </c>
      <c r="D21" s="45">
        <f>'G-1'!D21+'G-2'!D21</f>
        <v>0</v>
      </c>
      <c r="E21" s="45">
        <f>'G-1'!E21+'G-2'!E21</f>
        <v>2</v>
      </c>
      <c r="F21" s="6">
        <f t="shared" si="0"/>
        <v>67.5</v>
      </c>
      <c r="G21" s="36"/>
      <c r="H21" s="20" t="s">
        <v>25</v>
      </c>
      <c r="I21" s="46">
        <f>'G-1'!I21+'G-2'!I21</f>
        <v>33</v>
      </c>
      <c r="J21" s="46">
        <f>'G-1'!J21+'G-2'!J21</f>
        <v>28</v>
      </c>
      <c r="K21" s="46">
        <f>'G-1'!K21+'G-2'!K21</f>
        <v>0</v>
      </c>
      <c r="L21" s="46">
        <f>'G-1'!L21+'G-2'!L21</f>
        <v>2</v>
      </c>
      <c r="M21" s="6">
        <f t="shared" si="1"/>
        <v>49.5</v>
      </c>
      <c r="N21" s="2">
        <f>M18+M19+M20+M21</f>
        <v>252</v>
      </c>
      <c r="O21" s="21" t="s">
        <v>46</v>
      </c>
      <c r="P21" s="47">
        <f>'G-1'!P21+'G-2'!P21</f>
        <v>0</v>
      </c>
      <c r="Q21" s="47">
        <f>'G-1'!Q21+'G-2'!Q21</f>
        <v>0</v>
      </c>
      <c r="R21" s="47">
        <f>'G-1'!R21+'G-2'!R21</f>
        <v>0</v>
      </c>
      <c r="S21" s="47">
        <f>'G-1'!S21+'G-2'!S21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</f>
        <v>59</v>
      </c>
      <c r="C22" s="45">
        <f>'G-1'!C22+'G-2'!C22</f>
        <v>40</v>
      </c>
      <c r="D22" s="45">
        <f>'G-1'!D22+'G-2'!D22</f>
        <v>0</v>
      </c>
      <c r="E22" s="45">
        <f>'G-1'!E22+'G-2'!E22</f>
        <v>4</v>
      </c>
      <c r="F22" s="6">
        <f t="shared" si="0"/>
        <v>79.5</v>
      </c>
      <c r="G22" s="2"/>
      <c r="H22" s="21" t="s">
        <v>26</v>
      </c>
      <c r="I22" s="46">
        <f>'G-1'!I22+'G-2'!I22</f>
        <v>37</v>
      </c>
      <c r="J22" s="46">
        <f>'G-1'!J22+'G-2'!J22</f>
        <v>25</v>
      </c>
      <c r="K22" s="46">
        <f>'G-1'!K22+'G-2'!K22</f>
        <v>0</v>
      </c>
      <c r="L22" s="46">
        <f>'G-1'!L22+'G-2'!L22</f>
        <v>2</v>
      </c>
      <c r="M22" s="6">
        <f t="shared" si="1"/>
        <v>48.5</v>
      </c>
      <c r="N22" s="3">
        <f>M19+M20+M21+M22</f>
        <v>238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255.5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294.5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270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88</v>
      </c>
      <c r="G24" s="88"/>
      <c r="H24" s="165"/>
      <c r="I24" s="166"/>
      <c r="J24" s="82" t="s">
        <v>72</v>
      </c>
      <c r="K24" s="86"/>
      <c r="L24" s="86"/>
      <c r="M24" s="87" t="s">
        <v>73</v>
      </c>
      <c r="N24" s="88"/>
      <c r="O24" s="165"/>
      <c r="P24" s="16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L45" sqref="L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110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111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7" t="str">
        <f>'G-1'!D5</f>
        <v>CL 47B - CR 16 Y 18</v>
      </c>
      <c r="D5" s="217"/>
      <c r="E5" s="217"/>
      <c r="F5" s="111"/>
      <c r="G5" s="112"/>
      <c r="H5" s="103" t="s">
        <v>53</v>
      </c>
      <c r="I5" s="218">
        <f>'G-1'!L5</f>
        <v>0</v>
      </c>
      <c r="J5" s="218"/>
    </row>
    <row r="6" spans="1:10" x14ac:dyDescent="0.2">
      <c r="A6" s="174" t="s">
        <v>112</v>
      </c>
      <c r="B6" s="174"/>
      <c r="C6" s="219"/>
      <c r="D6" s="219"/>
      <c r="E6" s="219"/>
      <c r="F6" s="111"/>
      <c r="G6" s="112"/>
      <c r="H6" s="103" t="s">
        <v>58</v>
      </c>
      <c r="I6" s="220">
        <f>'G-1'!S6</f>
        <v>44046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113</v>
      </c>
      <c r="B8" s="224" t="s">
        <v>114</v>
      </c>
      <c r="C8" s="222" t="s">
        <v>115</v>
      </c>
      <c r="D8" s="22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6" t="s">
        <v>121</v>
      </c>
      <c r="J8" s="228" t="s">
        <v>122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123</v>
      </c>
      <c r="B10" s="233">
        <v>1</v>
      </c>
      <c r="C10" s="122"/>
      <c r="D10" s="123" t="s">
        <v>124</v>
      </c>
      <c r="E10" s="75"/>
      <c r="F10" s="75"/>
      <c r="G10" s="75"/>
      <c r="H10" s="75"/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1"/>
      <c r="B11" s="234"/>
      <c r="C11" s="122" t="s">
        <v>125</v>
      </c>
      <c r="D11" s="125" t="s">
        <v>126</v>
      </c>
      <c r="E11" s="126"/>
      <c r="F11" s="126"/>
      <c r="G11" s="126"/>
      <c r="H11" s="126"/>
      <c r="I11" s="126">
        <f t="shared" ref="I11:I37" si="0">E11*0.5+F11+G11*2+H11*2.5</f>
        <v>0</v>
      </c>
      <c r="J11" s="127" t="str">
        <f>IF(I11=0,"0,00",I11/SUM(I10:I12)*100)</f>
        <v>0,00</v>
      </c>
    </row>
    <row r="12" spans="1:10" x14ac:dyDescent="0.2">
      <c r="A12" s="231"/>
      <c r="B12" s="234"/>
      <c r="C12" s="128" t="s">
        <v>135</v>
      </c>
      <c r="D12" s="129" t="s">
        <v>127</v>
      </c>
      <c r="E12" s="74"/>
      <c r="F12" s="74"/>
      <c r="G12" s="74"/>
      <c r="H12" s="74"/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1"/>
      <c r="B13" s="234"/>
      <c r="C13" s="132"/>
      <c r="D13" s="123" t="s">
        <v>124</v>
      </c>
      <c r="E13" s="75"/>
      <c r="F13" s="75"/>
      <c r="G13" s="75"/>
      <c r="H13" s="75"/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1"/>
      <c r="B14" s="234"/>
      <c r="C14" s="122" t="s">
        <v>128</v>
      </c>
      <c r="D14" s="125" t="s">
        <v>126</v>
      </c>
      <c r="E14" s="126"/>
      <c r="F14" s="126"/>
      <c r="G14" s="126"/>
      <c r="H14" s="126"/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136</v>
      </c>
      <c r="D15" s="129" t="s">
        <v>127</v>
      </c>
      <c r="E15" s="74"/>
      <c r="F15" s="74"/>
      <c r="G15" s="74"/>
      <c r="H15" s="74"/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1"/>
      <c r="B16" s="234"/>
      <c r="C16" s="132"/>
      <c r="D16" s="123" t="s">
        <v>124</v>
      </c>
      <c r="E16" s="75"/>
      <c r="F16" s="75"/>
      <c r="G16" s="75"/>
      <c r="H16" s="75"/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1"/>
      <c r="B17" s="234"/>
      <c r="C17" s="122" t="s">
        <v>129</v>
      </c>
      <c r="D17" s="125" t="s">
        <v>126</v>
      </c>
      <c r="E17" s="126"/>
      <c r="F17" s="126"/>
      <c r="G17" s="126"/>
      <c r="H17" s="126"/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2"/>
      <c r="B18" s="235"/>
      <c r="C18" s="133" t="s">
        <v>137</v>
      </c>
      <c r="D18" s="129" t="s">
        <v>127</v>
      </c>
      <c r="E18" s="74"/>
      <c r="F18" s="74"/>
      <c r="G18" s="74"/>
      <c r="H18" s="74"/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0" t="s">
        <v>130</v>
      </c>
      <c r="B19" s="233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1"/>
      <c r="B20" s="234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1"/>
      <c r="B21" s="234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1"/>
      <c r="B22" s="234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1"/>
      <c r="B23" s="234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1"/>
      <c r="B24" s="234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1"/>
      <c r="B25" s="234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1"/>
      <c r="B26" s="234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2"/>
      <c r="B27" s="235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0" t="s">
        <v>131</v>
      </c>
      <c r="B28" s="233">
        <v>1</v>
      </c>
      <c r="C28" s="134"/>
      <c r="D28" s="123" t="s">
        <v>124</v>
      </c>
      <c r="E28" s="75"/>
      <c r="F28" s="75"/>
      <c r="G28" s="75"/>
      <c r="H28" s="75"/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125</v>
      </c>
      <c r="D29" s="125" t="s">
        <v>126</v>
      </c>
      <c r="E29" s="126"/>
      <c r="F29" s="126"/>
      <c r="G29" s="126"/>
      <c r="H29" s="126"/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1"/>
      <c r="B30" s="234"/>
      <c r="C30" s="128" t="s">
        <v>141</v>
      </c>
      <c r="D30" s="129" t="s">
        <v>127</v>
      </c>
      <c r="E30" s="74"/>
      <c r="F30" s="74"/>
      <c r="G30" s="74"/>
      <c r="H30" s="74"/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1"/>
      <c r="B31" s="234"/>
      <c r="C31" s="132"/>
      <c r="D31" s="123" t="s">
        <v>124</v>
      </c>
      <c r="E31" s="75"/>
      <c r="F31" s="75"/>
      <c r="G31" s="75"/>
      <c r="H31" s="75"/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128</v>
      </c>
      <c r="D32" s="125" t="s">
        <v>126</v>
      </c>
      <c r="E32" s="126"/>
      <c r="F32" s="126"/>
      <c r="G32" s="126"/>
      <c r="H32" s="126"/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1"/>
      <c r="B33" s="234"/>
      <c r="C33" s="128" t="s">
        <v>142</v>
      </c>
      <c r="D33" s="129" t="s">
        <v>127</v>
      </c>
      <c r="E33" s="74"/>
      <c r="F33" s="74"/>
      <c r="G33" s="74"/>
      <c r="H33" s="74"/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1"/>
      <c r="B34" s="234"/>
      <c r="C34" s="132"/>
      <c r="D34" s="123" t="s">
        <v>124</v>
      </c>
      <c r="E34" s="75"/>
      <c r="F34" s="75"/>
      <c r="G34" s="75"/>
      <c r="H34" s="75"/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129</v>
      </c>
      <c r="D35" s="125" t="s">
        <v>126</v>
      </c>
      <c r="E35" s="126"/>
      <c r="F35" s="126"/>
      <c r="G35" s="126"/>
      <c r="H35" s="126"/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2"/>
      <c r="B36" s="235"/>
      <c r="C36" s="133" t="s">
        <v>143</v>
      </c>
      <c r="D36" s="129" t="s">
        <v>127</v>
      </c>
      <c r="E36" s="74"/>
      <c r="F36" s="74"/>
      <c r="G36" s="74"/>
      <c r="H36" s="74"/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0" t="s">
        <v>132</v>
      </c>
      <c r="B37" s="233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31"/>
      <c r="B39" s="234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31"/>
      <c r="B40" s="234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31"/>
      <c r="B42" s="234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31"/>
      <c r="B43" s="234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32"/>
      <c r="B45" s="235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93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94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95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96</v>
      </c>
      <c r="B8" s="238"/>
      <c r="C8" s="239" t="s">
        <v>97</v>
      </c>
      <c r="D8" s="239"/>
      <c r="E8" s="239"/>
      <c r="F8" s="239"/>
      <c r="G8" s="239"/>
      <c r="H8" s="239"/>
      <c r="I8" s="92"/>
      <c r="J8" s="92"/>
      <c r="K8" s="92"/>
      <c r="L8" s="238" t="s">
        <v>98</v>
      </c>
      <c r="M8" s="238"/>
      <c r="N8" s="238"/>
      <c r="O8" s="239" t="str">
        <f>'G-1'!D5</f>
        <v>CL 47B - CR 16 Y 18</v>
      </c>
      <c r="P8" s="239"/>
      <c r="Q8" s="239"/>
      <c r="R8" s="239"/>
      <c r="S8" s="239"/>
      <c r="T8" s="92"/>
      <c r="U8" s="92"/>
      <c r="V8" s="238" t="s">
        <v>99</v>
      </c>
      <c r="W8" s="238"/>
      <c r="X8" s="238"/>
      <c r="Y8" s="239">
        <f>'G-1'!L5</f>
        <v>0</v>
      </c>
      <c r="Z8" s="239"/>
      <c r="AA8" s="239"/>
      <c r="AB8" s="92"/>
      <c r="AC8" s="92"/>
      <c r="AD8" s="92"/>
      <c r="AE8" s="92"/>
      <c r="AF8" s="92"/>
      <c r="AG8" s="92"/>
      <c r="AH8" s="238" t="s">
        <v>100</v>
      </c>
      <c r="AI8" s="238"/>
      <c r="AJ8" s="242">
        <f>'G-1'!S6</f>
        <v>44046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133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134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102</v>
      </c>
      <c r="U12" s="243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109</v>
      </c>
      <c r="AV12" s="97">
        <f t="shared" si="0"/>
        <v>124.5</v>
      </c>
      <c r="AW12" s="97">
        <f t="shared" si="0"/>
        <v>127.5</v>
      </c>
      <c r="AX12" s="97">
        <f t="shared" si="0"/>
        <v>145</v>
      </c>
      <c r="AY12" s="97">
        <f t="shared" si="0"/>
        <v>152.5</v>
      </c>
      <c r="AZ12" s="97">
        <f t="shared" si="0"/>
        <v>151</v>
      </c>
      <c r="BA12" s="97">
        <f t="shared" si="0"/>
        <v>160.5</v>
      </c>
      <c r="BB12" s="97"/>
      <c r="BC12" s="97"/>
      <c r="BD12" s="97"/>
      <c r="BE12" s="97">
        <f t="shared" ref="BE12:BQ12" si="1">P14</f>
        <v>196.5</v>
      </c>
      <c r="BF12" s="97">
        <f t="shared" si="1"/>
        <v>191.5</v>
      </c>
      <c r="BG12" s="97">
        <f t="shared" si="1"/>
        <v>193</v>
      </c>
      <c r="BH12" s="97">
        <f t="shared" si="1"/>
        <v>184.5</v>
      </c>
      <c r="BI12" s="97">
        <f t="shared" si="1"/>
        <v>167</v>
      </c>
      <c r="BJ12" s="97">
        <f t="shared" si="1"/>
        <v>172</v>
      </c>
      <c r="BK12" s="97">
        <f t="shared" si="1"/>
        <v>165</v>
      </c>
      <c r="BL12" s="97">
        <f t="shared" si="1"/>
        <v>154</v>
      </c>
      <c r="BM12" s="97">
        <f t="shared" si="1"/>
        <v>158.5</v>
      </c>
      <c r="BN12" s="97">
        <f t="shared" si="1"/>
        <v>151.5</v>
      </c>
      <c r="BO12" s="97">
        <f t="shared" si="1"/>
        <v>157.5</v>
      </c>
      <c r="BP12" s="97">
        <f t="shared" si="1"/>
        <v>164.5</v>
      </c>
      <c r="BQ12" s="97">
        <f t="shared" si="1"/>
        <v>151</v>
      </c>
      <c r="BR12" s="97"/>
      <c r="BS12" s="97"/>
      <c r="BT12" s="97"/>
      <c r="BU12" s="97">
        <f t="shared" ref="BU12:CC12" si="2">AG14</f>
        <v>197.5</v>
      </c>
      <c r="BV12" s="97">
        <f t="shared" si="2"/>
        <v>149.5</v>
      </c>
      <c r="BW12" s="97">
        <f t="shared" si="2"/>
        <v>97</v>
      </c>
      <c r="BX12" s="97">
        <f t="shared" si="2"/>
        <v>44.5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8">
        <f>'G-1'!F10</f>
        <v>21</v>
      </c>
      <c r="C13" s="148">
        <f>'G-1'!F11</f>
        <v>30.5</v>
      </c>
      <c r="D13" s="148">
        <f>'G-1'!F12</f>
        <v>23.5</v>
      </c>
      <c r="E13" s="148">
        <f>'G-1'!F13</f>
        <v>34</v>
      </c>
      <c r="F13" s="148">
        <f>'G-1'!F14</f>
        <v>36.5</v>
      </c>
      <c r="G13" s="148">
        <f>'G-1'!F15</f>
        <v>33.5</v>
      </c>
      <c r="H13" s="148">
        <f>'G-1'!F16</f>
        <v>41</v>
      </c>
      <c r="I13" s="148">
        <f>'G-1'!F17</f>
        <v>41.5</v>
      </c>
      <c r="J13" s="148">
        <f>'G-1'!F18</f>
        <v>35</v>
      </c>
      <c r="K13" s="148">
        <f>'G-1'!F19</f>
        <v>43</v>
      </c>
      <c r="L13" s="149"/>
      <c r="M13" s="148">
        <f>'G-1'!F20</f>
        <v>41</v>
      </c>
      <c r="N13" s="148">
        <f>'G-1'!F21</f>
        <v>44</v>
      </c>
      <c r="O13" s="148">
        <f>'G-1'!F22</f>
        <v>55.5</v>
      </c>
      <c r="P13" s="148">
        <f>'G-1'!M10</f>
        <v>56</v>
      </c>
      <c r="Q13" s="148">
        <f>'G-1'!M11</f>
        <v>36</v>
      </c>
      <c r="R13" s="148">
        <f>'G-1'!M12</f>
        <v>45.5</v>
      </c>
      <c r="S13" s="148">
        <f>'G-1'!M13</f>
        <v>47</v>
      </c>
      <c r="T13" s="148">
        <f>'G-1'!M14</f>
        <v>38.5</v>
      </c>
      <c r="U13" s="148">
        <f>'G-1'!M15</f>
        <v>41</v>
      </c>
      <c r="V13" s="148">
        <f>'G-1'!M16</f>
        <v>38.5</v>
      </c>
      <c r="W13" s="148">
        <f>'G-1'!M17</f>
        <v>36</v>
      </c>
      <c r="X13" s="148">
        <f>'G-1'!M18</f>
        <v>43</v>
      </c>
      <c r="Y13" s="148">
        <f>'G-1'!M19</f>
        <v>34</v>
      </c>
      <c r="Z13" s="148">
        <f>'G-1'!M20</f>
        <v>44.5</v>
      </c>
      <c r="AA13" s="148">
        <f>'G-1'!M21</f>
        <v>43</v>
      </c>
      <c r="AB13" s="148">
        <f>'G-1'!M22</f>
        <v>29.5</v>
      </c>
      <c r="AC13" s="149"/>
      <c r="AD13" s="148">
        <f>'G-1'!T10</f>
        <v>48</v>
      </c>
      <c r="AE13" s="148">
        <f>'G-1'!T11</f>
        <v>52.5</v>
      </c>
      <c r="AF13" s="148">
        <f>'G-1'!T12</f>
        <v>52.5</v>
      </c>
      <c r="AG13" s="148">
        <f>'G-1'!T13</f>
        <v>44.5</v>
      </c>
      <c r="AH13" s="148">
        <f>'G-1'!T14</f>
        <v>0</v>
      </c>
      <c r="AI13" s="148">
        <f>'G-1'!T15</f>
        <v>0</v>
      </c>
      <c r="AJ13" s="148">
        <f>'G-1'!T16</f>
        <v>0</v>
      </c>
      <c r="AK13" s="148">
        <f>'G-1'!T17</f>
        <v>0</v>
      </c>
      <c r="AL13" s="148">
        <f>'G-1'!T18</f>
        <v>0</v>
      </c>
      <c r="AM13" s="148">
        <f>'G-1'!T19</f>
        <v>0</v>
      </c>
      <c r="AN13" s="148">
        <f>'G-1'!T20</f>
        <v>0</v>
      </c>
      <c r="AO13" s="148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109</v>
      </c>
      <c r="F14" s="148">
        <f t="shared" ref="F14:K14" si="3">C13+D13+E13+F13</f>
        <v>124.5</v>
      </c>
      <c r="G14" s="148">
        <f t="shared" si="3"/>
        <v>127.5</v>
      </c>
      <c r="H14" s="148">
        <f t="shared" si="3"/>
        <v>145</v>
      </c>
      <c r="I14" s="148">
        <f t="shared" si="3"/>
        <v>152.5</v>
      </c>
      <c r="J14" s="148">
        <f t="shared" si="3"/>
        <v>151</v>
      </c>
      <c r="K14" s="148">
        <f t="shared" si="3"/>
        <v>160.5</v>
      </c>
      <c r="L14" s="149"/>
      <c r="M14" s="148"/>
      <c r="N14" s="148"/>
      <c r="O14" s="148"/>
      <c r="P14" s="148">
        <f>M13+N13+O13+P13</f>
        <v>196.5</v>
      </c>
      <c r="Q14" s="148">
        <f t="shared" ref="Q14:AB14" si="4">N13+O13+P13+Q13</f>
        <v>191.5</v>
      </c>
      <c r="R14" s="148">
        <f t="shared" si="4"/>
        <v>193</v>
      </c>
      <c r="S14" s="148">
        <f t="shared" si="4"/>
        <v>184.5</v>
      </c>
      <c r="T14" s="148">
        <f t="shared" si="4"/>
        <v>167</v>
      </c>
      <c r="U14" s="148">
        <f t="shared" si="4"/>
        <v>172</v>
      </c>
      <c r="V14" s="148">
        <f t="shared" si="4"/>
        <v>165</v>
      </c>
      <c r="W14" s="148">
        <f t="shared" si="4"/>
        <v>154</v>
      </c>
      <c r="X14" s="148">
        <f t="shared" si="4"/>
        <v>158.5</v>
      </c>
      <c r="Y14" s="148">
        <f t="shared" si="4"/>
        <v>151.5</v>
      </c>
      <c r="Z14" s="148">
        <f t="shared" si="4"/>
        <v>157.5</v>
      </c>
      <c r="AA14" s="148">
        <f t="shared" si="4"/>
        <v>164.5</v>
      </c>
      <c r="AB14" s="148">
        <f t="shared" si="4"/>
        <v>151</v>
      </c>
      <c r="AC14" s="149"/>
      <c r="AD14" s="148"/>
      <c r="AE14" s="148"/>
      <c r="AF14" s="148"/>
      <c r="AG14" s="148">
        <f>AD13+AE13+AF13+AG13</f>
        <v>197.5</v>
      </c>
      <c r="AH14" s="148">
        <f t="shared" ref="AH14:AO14" si="5">AE13+AF13+AG13+AH13</f>
        <v>149.5</v>
      </c>
      <c r="AI14" s="148">
        <f t="shared" si="5"/>
        <v>97</v>
      </c>
      <c r="AJ14" s="148">
        <f t="shared" si="5"/>
        <v>44.5</v>
      </c>
      <c r="AK14" s="148">
        <f t="shared" si="5"/>
        <v>0</v>
      </c>
      <c r="AL14" s="148">
        <f t="shared" si="5"/>
        <v>0</v>
      </c>
      <c r="AM14" s="148">
        <f t="shared" si="5"/>
        <v>0</v>
      </c>
      <c r="AN14" s="148">
        <f t="shared" si="5"/>
        <v>0</v>
      </c>
      <c r="AO14" s="148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</v>
      </c>
      <c r="E15" s="151"/>
      <c r="F15" s="151" t="s">
        <v>107</v>
      </c>
      <c r="G15" s="152">
        <f>DIRECCIONALIDAD!J11/100</f>
        <v>0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</v>
      </c>
      <c r="Q15" s="151"/>
      <c r="R15" s="151"/>
      <c r="S15" s="151"/>
      <c r="T15" s="151" t="s">
        <v>107</v>
      </c>
      <c r="U15" s="152">
        <f>DIRECCIONALIDAD!J14/100</f>
        <v>0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</v>
      </c>
      <c r="AG15" s="151"/>
      <c r="AH15" s="151"/>
      <c r="AI15" s="151"/>
      <c r="AJ15" s="151" t="s">
        <v>107</v>
      </c>
      <c r="AK15" s="152">
        <f>DIRECCIONALIDAD!J17/100</f>
        <v>0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40" t="s">
        <v>102</v>
      </c>
      <c r="U16" s="240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87.5</v>
      </c>
      <c r="AV19" s="92">
        <f t="shared" si="15"/>
        <v>85</v>
      </c>
      <c r="AW19" s="92">
        <f t="shared" si="15"/>
        <v>75</v>
      </c>
      <c r="AX19" s="92">
        <f t="shared" si="15"/>
        <v>86</v>
      </c>
      <c r="AY19" s="92">
        <f t="shared" si="15"/>
        <v>96</v>
      </c>
      <c r="AZ19" s="92">
        <f t="shared" si="15"/>
        <v>99</v>
      </c>
      <c r="BA19" s="92">
        <f t="shared" si="15"/>
        <v>95</v>
      </c>
      <c r="BB19" s="92"/>
      <c r="BC19" s="92"/>
      <c r="BD19" s="92"/>
      <c r="BE19" s="92">
        <f t="shared" ref="BE19:BQ19" si="16">P22</f>
        <v>98</v>
      </c>
      <c r="BF19" s="92">
        <f t="shared" si="16"/>
        <v>85</v>
      </c>
      <c r="BG19" s="92">
        <f t="shared" si="16"/>
        <v>83.5</v>
      </c>
      <c r="BH19" s="92">
        <f t="shared" si="16"/>
        <v>92.5</v>
      </c>
      <c r="BI19" s="92">
        <f t="shared" si="16"/>
        <v>92.5</v>
      </c>
      <c r="BJ19" s="92">
        <f t="shared" si="16"/>
        <v>101</v>
      </c>
      <c r="BK19" s="92">
        <f t="shared" si="16"/>
        <v>101</v>
      </c>
      <c r="BL19" s="92">
        <f t="shared" si="16"/>
        <v>85.5</v>
      </c>
      <c r="BM19" s="92">
        <f t="shared" si="16"/>
        <v>83</v>
      </c>
      <c r="BN19" s="92">
        <f t="shared" si="16"/>
        <v>80.5</v>
      </c>
      <c r="BO19" s="92">
        <f t="shared" si="16"/>
        <v>98.5</v>
      </c>
      <c r="BP19" s="92">
        <f t="shared" si="16"/>
        <v>87.5</v>
      </c>
      <c r="BQ19" s="92">
        <f t="shared" si="16"/>
        <v>87</v>
      </c>
      <c r="BR19" s="92"/>
      <c r="BS19" s="92"/>
      <c r="BT19" s="92"/>
      <c r="BU19" s="92">
        <f t="shared" ref="BU19:CC19" si="17">AG22</f>
        <v>72.5</v>
      </c>
      <c r="BV19" s="92">
        <f t="shared" si="17"/>
        <v>55.5</v>
      </c>
      <c r="BW19" s="92">
        <f t="shared" si="17"/>
        <v>38</v>
      </c>
      <c r="BX19" s="92">
        <f t="shared" si="17"/>
        <v>17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40" t="s">
        <v>102</v>
      </c>
      <c r="U20" s="240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196.5</v>
      </c>
      <c r="AV20" s="92">
        <f t="shared" si="18"/>
        <v>209.5</v>
      </c>
      <c r="AW20" s="92">
        <f t="shared" si="18"/>
        <v>202.5</v>
      </c>
      <c r="AX20" s="92">
        <f t="shared" si="18"/>
        <v>231</v>
      </c>
      <c r="AY20" s="92">
        <f t="shared" si="18"/>
        <v>248.5</v>
      </c>
      <c r="AZ20" s="92">
        <f t="shared" si="18"/>
        <v>250</v>
      </c>
      <c r="BA20" s="92">
        <f t="shared" si="18"/>
        <v>255.5</v>
      </c>
      <c r="BB20" s="92"/>
      <c r="BC20" s="92"/>
      <c r="BD20" s="92"/>
      <c r="BE20" s="92">
        <f t="shared" ref="BE20:BQ20" si="19">P30</f>
        <v>294.5</v>
      </c>
      <c r="BF20" s="92">
        <f t="shared" si="19"/>
        <v>276.5</v>
      </c>
      <c r="BG20" s="92">
        <f t="shared" si="19"/>
        <v>276.5</v>
      </c>
      <c r="BH20" s="92">
        <f t="shared" si="19"/>
        <v>277</v>
      </c>
      <c r="BI20" s="92">
        <f t="shared" si="19"/>
        <v>259.5</v>
      </c>
      <c r="BJ20" s="92">
        <f t="shared" si="19"/>
        <v>273</v>
      </c>
      <c r="BK20" s="92">
        <f t="shared" si="19"/>
        <v>266</v>
      </c>
      <c r="BL20" s="92">
        <f t="shared" si="19"/>
        <v>239.5</v>
      </c>
      <c r="BM20" s="92">
        <f t="shared" si="19"/>
        <v>241.5</v>
      </c>
      <c r="BN20" s="92">
        <f t="shared" si="19"/>
        <v>232</v>
      </c>
      <c r="BO20" s="92">
        <f t="shared" si="19"/>
        <v>256</v>
      </c>
      <c r="BP20" s="92">
        <f t="shared" si="19"/>
        <v>252</v>
      </c>
      <c r="BQ20" s="92">
        <f t="shared" si="19"/>
        <v>238</v>
      </c>
      <c r="BR20" s="92"/>
      <c r="BS20" s="92"/>
      <c r="BT20" s="92"/>
      <c r="BU20" s="92">
        <f t="shared" ref="BU20:CC20" si="20">AG30</f>
        <v>270</v>
      </c>
      <c r="BV20" s="92">
        <f t="shared" si="20"/>
        <v>205</v>
      </c>
      <c r="BW20" s="92">
        <f t="shared" si="20"/>
        <v>135</v>
      </c>
      <c r="BX20" s="92">
        <f t="shared" si="20"/>
        <v>61.5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103</v>
      </c>
      <c r="B21" s="148">
        <f>'G-2'!F10</f>
        <v>22.5</v>
      </c>
      <c r="C21" s="148">
        <f>'G-2'!F11</f>
        <v>34</v>
      </c>
      <c r="D21" s="148">
        <f>'G-2'!F12</f>
        <v>18.5</v>
      </c>
      <c r="E21" s="148">
        <f>'G-2'!F13</f>
        <v>12.5</v>
      </c>
      <c r="F21" s="148">
        <f>'G-2'!F14</f>
        <v>20</v>
      </c>
      <c r="G21" s="148">
        <f>'G-2'!F15</f>
        <v>24</v>
      </c>
      <c r="H21" s="148">
        <f>'G-2'!F16</f>
        <v>29.5</v>
      </c>
      <c r="I21" s="148">
        <f>'G-2'!F17</f>
        <v>22.5</v>
      </c>
      <c r="J21" s="148">
        <f>'G-2'!F18</f>
        <v>23</v>
      </c>
      <c r="K21" s="148">
        <f>'G-2'!F19</f>
        <v>20</v>
      </c>
      <c r="L21" s="149"/>
      <c r="M21" s="148">
        <f>'G-2'!F20</f>
        <v>28.5</v>
      </c>
      <c r="N21" s="148">
        <f>'G-2'!F21</f>
        <v>23.5</v>
      </c>
      <c r="O21" s="148">
        <f>'G-2'!F22</f>
        <v>24</v>
      </c>
      <c r="P21" s="148">
        <f>'G-2'!M10</f>
        <v>22</v>
      </c>
      <c r="Q21" s="148">
        <f>'G-2'!M11</f>
        <v>15.5</v>
      </c>
      <c r="R21" s="148">
        <f>'G-2'!M12</f>
        <v>22</v>
      </c>
      <c r="S21" s="148">
        <f>'G-2'!M13</f>
        <v>33</v>
      </c>
      <c r="T21" s="148">
        <f>'G-2'!M14</f>
        <v>22</v>
      </c>
      <c r="U21" s="148">
        <f>'G-2'!M15</f>
        <v>24</v>
      </c>
      <c r="V21" s="148">
        <f>'G-2'!M16</f>
        <v>22</v>
      </c>
      <c r="W21" s="148">
        <f>'G-2'!M17</f>
        <v>17.5</v>
      </c>
      <c r="X21" s="148">
        <f>'G-2'!M18</f>
        <v>19.5</v>
      </c>
      <c r="Y21" s="148">
        <f>'G-2'!M19</f>
        <v>21.5</v>
      </c>
      <c r="Z21" s="148">
        <f>'G-2'!M20</f>
        <v>40</v>
      </c>
      <c r="AA21" s="148">
        <f>'G-2'!M21</f>
        <v>6.5</v>
      </c>
      <c r="AB21" s="148">
        <f>'G-2'!M22</f>
        <v>19</v>
      </c>
      <c r="AC21" s="149"/>
      <c r="AD21" s="148">
        <f>'G-2'!T10</f>
        <v>17</v>
      </c>
      <c r="AE21" s="148">
        <f>'G-2'!T11</f>
        <v>17.5</v>
      </c>
      <c r="AF21" s="148">
        <f>'G-2'!T12</f>
        <v>21</v>
      </c>
      <c r="AG21" s="148">
        <f>'G-2'!T13</f>
        <v>17</v>
      </c>
      <c r="AH21" s="148">
        <f>'G-2'!T14</f>
        <v>0</v>
      </c>
      <c r="AI21" s="148">
        <f>'G-2'!T15</f>
        <v>0</v>
      </c>
      <c r="AJ21" s="148">
        <f>'G-2'!T16</f>
        <v>0</v>
      </c>
      <c r="AK21" s="148">
        <f>'G-2'!T17</f>
        <v>0</v>
      </c>
      <c r="AL21" s="148">
        <f>'G-2'!T18</f>
        <v>0</v>
      </c>
      <c r="AM21" s="148">
        <f>'G-2'!T19</f>
        <v>0</v>
      </c>
      <c r="AN21" s="148">
        <f>'G-2'!T20</f>
        <v>0</v>
      </c>
      <c r="AO21" s="148">
        <f>'G-2'!T21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87.5</v>
      </c>
      <c r="F22" s="148">
        <f t="shared" ref="F22:K22" si="21">C21+D21+E21+F21</f>
        <v>85</v>
      </c>
      <c r="G22" s="148">
        <f t="shared" si="21"/>
        <v>75</v>
      </c>
      <c r="H22" s="148">
        <f t="shared" si="21"/>
        <v>86</v>
      </c>
      <c r="I22" s="148">
        <f t="shared" si="21"/>
        <v>96</v>
      </c>
      <c r="J22" s="148">
        <f t="shared" si="21"/>
        <v>99</v>
      </c>
      <c r="K22" s="148">
        <f t="shared" si="21"/>
        <v>95</v>
      </c>
      <c r="L22" s="149"/>
      <c r="M22" s="148"/>
      <c r="N22" s="148"/>
      <c r="O22" s="148"/>
      <c r="P22" s="148">
        <f>M21+N21+O21+P21</f>
        <v>98</v>
      </c>
      <c r="Q22" s="148">
        <f t="shared" ref="Q22:AB22" si="22">N21+O21+P21+Q21</f>
        <v>85</v>
      </c>
      <c r="R22" s="148">
        <f t="shared" si="22"/>
        <v>83.5</v>
      </c>
      <c r="S22" s="148">
        <f t="shared" si="22"/>
        <v>92.5</v>
      </c>
      <c r="T22" s="148">
        <f t="shared" si="22"/>
        <v>92.5</v>
      </c>
      <c r="U22" s="148">
        <f t="shared" si="22"/>
        <v>101</v>
      </c>
      <c r="V22" s="148">
        <f t="shared" si="22"/>
        <v>101</v>
      </c>
      <c r="W22" s="148">
        <f t="shared" si="22"/>
        <v>85.5</v>
      </c>
      <c r="X22" s="148">
        <f t="shared" si="22"/>
        <v>83</v>
      </c>
      <c r="Y22" s="148">
        <f t="shared" si="22"/>
        <v>80.5</v>
      </c>
      <c r="Z22" s="148">
        <f t="shared" si="22"/>
        <v>98.5</v>
      </c>
      <c r="AA22" s="148">
        <f t="shared" si="22"/>
        <v>87.5</v>
      </c>
      <c r="AB22" s="148">
        <f t="shared" si="22"/>
        <v>87</v>
      </c>
      <c r="AC22" s="149"/>
      <c r="AD22" s="148"/>
      <c r="AE22" s="148"/>
      <c r="AF22" s="148"/>
      <c r="AG22" s="148">
        <f>AD21+AE21+AF21+AG21</f>
        <v>72.5</v>
      </c>
      <c r="AH22" s="148">
        <f t="shared" ref="AH22:AO22" si="23">AE21+AF21+AG21+AH21</f>
        <v>55.5</v>
      </c>
      <c r="AI22" s="148">
        <f t="shared" si="23"/>
        <v>38</v>
      </c>
      <c r="AJ22" s="148">
        <f t="shared" si="23"/>
        <v>17</v>
      </c>
      <c r="AK22" s="148">
        <f t="shared" si="23"/>
        <v>0</v>
      </c>
      <c r="AL22" s="148">
        <f t="shared" si="23"/>
        <v>0</v>
      </c>
      <c r="AM22" s="148">
        <f t="shared" si="23"/>
        <v>0</v>
      </c>
      <c r="AN22" s="148">
        <f t="shared" si="23"/>
        <v>0</v>
      </c>
      <c r="AO22" s="148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</v>
      </c>
      <c r="H23" s="151"/>
      <c r="I23" s="151" t="s">
        <v>108</v>
      </c>
      <c r="J23" s="152">
        <f>DIRECCIONALIDAD!J30/100</f>
        <v>0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</v>
      </c>
      <c r="V23" s="151"/>
      <c r="W23" s="151"/>
      <c r="X23" s="151"/>
      <c r="Y23" s="151" t="s">
        <v>108</v>
      </c>
      <c r="Z23" s="152">
        <f>DIRECCIONALIDAD!J33/100</f>
        <v>0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</v>
      </c>
      <c r="AL23" s="151"/>
      <c r="AM23" s="151"/>
      <c r="AN23" s="151" t="s">
        <v>108</v>
      </c>
      <c r="AO23" s="152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40" t="s">
        <v>102</v>
      </c>
      <c r="U24" s="240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40" t="s">
        <v>102</v>
      </c>
      <c r="U28" s="240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43.5</v>
      </c>
      <c r="C29" s="148">
        <f t="shared" ref="C29:K29" si="27">C13+C17+C21+C25</f>
        <v>64.5</v>
      </c>
      <c r="D29" s="148">
        <f t="shared" si="27"/>
        <v>42</v>
      </c>
      <c r="E29" s="148">
        <f t="shared" si="27"/>
        <v>46.5</v>
      </c>
      <c r="F29" s="148">
        <f t="shared" si="27"/>
        <v>56.5</v>
      </c>
      <c r="G29" s="148">
        <f t="shared" si="27"/>
        <v>57.5</v>
      </c>
      <c r="H29" s="148">
        <f t="shared" si="27"/>
        <v>70.5</v>
      </c>
      <c r="I29" s="148">
        <f t="shared" si="27"/>
        <v>64</v>
      </c>
      <c r="J29" s="148">
        <f t="shared" si="27"/>
        <v>58</v>
      </c>
      <c r="K29" s="148">
        <f t="shared" si="27"/>
        <v>63</v>
      </c>
      <c r="L29" s="149"/>
      <c r="M29" s="148">
        <f>M13+M17+M21+M25</f>
        <v>69.5</v>
      </c>
      <c r="N29" s="148">
        <f t="shared" ref="N29:AB29" si="28">N13+N17+N21+N25</f>
        <v>67.5</v>
      </c>
      <c r="O29" s="148">
        <f t="shared" si="28"/>
        <v>79.5</v>
      </c>
      <c r="P29" s="148">
        <f t="shared" si="28"/>
        <v>78</v>
      </c>
      <c r="Q29" s="148">
        <f t="shared" si="28"/>
        <v>51.5</v>
      </c>
      <c r="R29" s="148">
        <f t="shared" si="28"/>
        <v>67.5</v>
      </c>
      <c r="S29" s="148">
        <f t="shared" si="28"/>
        <v>80</v>
      </c>
      <c r="T29" s="148">
        <f t="shared" si="28"/>
        <v>60.5</v>
      </c>
      <c r="U29" s="148">
        <f t="shared" si="28"/>
        <v>65</v>
      </c>
      <c r="V29" s="148">
        <f t="shared" si="28"/>
        <v>60.5</v>
      </c>
      <c r="W29" s="148">
        <f t="shared" si="28"/>
        <v>53.5</v>
      </c>
      <c r="X29" s="148">
        <f t="shared" si="28"/>
        <v>62.5</v>
      </c>
      <c r="Y29" s="148">
        <f t="shared" si="28"/>
        <v>55.5</v>
      </c>
      <c r="Z29" s="148">
        <f t="shared" si="28"/>
        <v>84.5</v>
      </c>
      <c r="AA29" s="148">
        <f t="shared" si="28"/>
        <v>49.5</v>
      </c>
      <c r="AB29" s="148">
        <f t="shared" si="28"/>
        <v>48.5</v>
      </c>
      <c r="AC29" s="149"/>
      <c r="AD29" s="148">
        <f>AD13+AD17+AD21+AD25</f>
        <v>65</v>
      </c>
      <c r="AE29" s="148">
        <f t="shared" ref="AE29:AO29" si="29">AE13+AE17+AE21+AE25</f>
        <v>70</v>
      </c>
      <c r="AF29" s="148">
        <f t="shared" si="29"/>
        <v>73.5</v>
      </c>
      <c r="AG29" s="148">
        <f t="shared" si="29"/>
        <v>61.5</v>
      </c>
      <c r="AH29" s="148">
        <f t="shared" si="29"/>
        <v>0</v>
      </c>
      <c r="AI29" s="148">
        <f t="shared" si="29"/>
        <v>0</v>
      </c>
      <c r="AJ29" s="148">
        <f t="shared" si="29"/>
        <v>0</v>
      </c>
      <c r="AK29" s="148">
        <f t="shared" si="29"/>
        <v>0</v>
      </c>
      <c r="AL29" s="148">
        <f t="shared" si="29"/>
        <v>0</v>
      </c>
      <c r="AM29" s="148">
        <f t="shared" si="29"/>
        <v>0</v>
      </c>
      <c r="AN29" s="148">
        <f t="shared" si="29"/>
        <v>0</v>
      </c>
      <c r="AO29" s="148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196.5</v>
      </c>
      <c r="F30" s="148">
        <f t="shared" ref="F30:K30" si="30">C29+D29+E29+F29</f>
        <v>209.5</v>
      </c>
      <c r="G30" s="148">
        <f t="shared" si="30"/>
        <v>202.5</v>
      </c>
      <c r="H30" s="148">
        <f t="shared" si="30"/>
        <v>231</v>
      </c>
      <c r="I30" s="148">
        <f t="shared" si="30"/>
        <v>248.5</v>
      </c>
      <c r="J30" s="148">
        <f t="shared" si="30"/>
        <v>250</v>
      </c>
      <c r="K30" s="148">
        <f t="shared" si="30"/>
        <v>255.5</v>
      </c>
      <c r="L30" s="149"/>
      <c r="M30" s="148"/>
      <c r="N30" s="148"/>
      <c r="O30" s="148"/>
      <c r="P30" s="148">
        <f>M29+N29+O29+P29</f>
        <v>294.5</v>
      </c>
      <c r="Q30" s="148">
        <f t="shared" ref="Q30:AB30" si="31">N29+O29+P29+Q29</f>
        <v>276.5</v>
      </c>
      <c r="R30" s="148">
        <f t="shared" si="31"/>
        <v>276.5</v>
      </c>
      <c r="S30" s="148">
        <f t="shared" si="31"/>
        <v>277</v>
      </c>
      <c r="T30" s="148">
        <f t="shared" si="31"/>
        <v>259.5</v>
      </c>
      <c r="U30" s="148">
        <f t="shared" si="31"/>
        <v>273</v>
      </c>
      <c r="V30" s="148">
        <f t="shared" si="31"/>
        <v>266</v>
      </c>
      <c r="W30" s="148">
        <f t="shared" si="31"/>
        <v>239.5</v>
      </c>
      <c r="X30" s="148">
        <f t="shared" si="31"/>
        <v>241.5</v>
      </c>
      <c r="Y30" s="148">
        <f t="shared" si="31"/>
        <v>232</v>
      </c>
      <c r="Z30" s="148">
        <f t="shared" si="31"/>
        <v>256</v>
      </c>
      <c r="AA30" s="148">
        <f t="shared" si="31"/>
        <v>252</v>
      </c>
      <c r="AB30" s="148">
        <f t="shared" si="31"/>
        <v>238</v>
      </c>
      <c r="AC30" s="149"/>
      <c r="AD30" s="148"/>
      <c r="AE30" s="148"/>
      <c r="AF30" s="148"/>
      <c r="AG30" s="148">
        <f>AD29+AE29+AF29+AG29</f>
        <v>270</v>
      </c>
      <c r="AH30" s="148">
        <f t="shared" ref="AH30:AO30" si="32">AE29+AF29+AG29+AH29</f>
        <v>205</v>
      </c>
      <c r="AI30" s="148">
        <f t="shared" si="32"/>
        <v>135</v>
      </c>
      <c r="AJ30" s="148">
        <f t="shared" si="32"/>
        <v>61.5</v>
      </c>
      <c r="AK30" s="148">
        <f t="shared" si="32"/>
        <v>0</v>
      </c>
      <c r="AL30" s="148">
        <f t="shared" si="32"/>
        <v>0</v>
      </c>
      <c r="AM30" s="148">
        <f t="shared" si="32"/>
        <v>0</v>
      </c>
      <c r="AN30" s="148">
        <f t="shared" si="32"/>
        <v>0</v>
      </c>
      <c r="AO30" s="148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G-2</vt:lpstr>
      <vt:lpstr>G-Totales</vt:lpstr>
      <vt:lpstr>DIRECCIONALIDAD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2009-04-23T22:05:16Z</cp:lastPrinted>
  <dcterms:created xsi:type="dcterms:W3CDTF">1998-04-02T13:38:56Z</dcterms:created>
  <dcterms:modified xsi:type="dcterms:W3CDTF">2020-08-04T17:36:47Z</dcterms:modified>
</cp:coreProperties>
</file>